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funciones\Downloads\"/>
    </mc:Choice>
  </mc:AlternateContent>
  <xr:revisionPtr revIDLastSave="0" documentId="13_ncr:1_{9700C375-EF06-467A-AAAD-7EE79AA00F0A}" xr6:coauthVersionLast="47" xr6:coauthVersionMax="47" xr10:uidLastSave="{00000000-0000-0000-0000-000000000000}"/>
  <bookViews>
    <workbookView xWindow="-120" yWindow="-120" windowWidth="29040" windowHeight="15720" xr2:uid="{309405A9-7567-4597-A269-3C8BFCA8F2AC}"/>
  </bookViews>
  <sheets>
    <sheet name="poblacion 2026 ultimo" sheetId="6" r:id="rId1"/>
    <sheet name="poblac.2020-ANTERIOR" sheetId="3" state="hidden" r:id="rId2"/>
  </sheets>
  <externalReferences>
    <externalReference r:id="rId3"/>
  </externalReferences>
  <definedNames>
    <definedName name="_xlnm.Print_Titles" localSheetId="0">'poblacion 2026 ultimo'!$A:$B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9" i="6" l="1"/>
  <c r="AP59" i="6"/>
  <c r="V59" i="6"/>
  <c r="AS59" i="6"/>
  <c r="AO11" i="6"/>
  <c r="T11" i="6"/>
  <c r="AL48" i="6"/>
  <c r="AS48" i="6"/>
  <c r="AC48" i="6"/>
  <c r="AJ38" i="6"/>
  <c r="S38" i="6"/>
  <c r="AF38" i="6"/>
  <c r="R48" i="6"/>
  <c r="I48" i="6"/>
  <c r="AT48" i="6"/>
  <c r="O48" i="6"/>
  <c r="G48" i="6"/>
  <c r="AQ48" i="6"/>
  <c r="N48" i="6"/>
  <c r="M48" i="6"/>
  <c r="AM48" i="6"/>
  <c r="L48" i="6"/>
  <c r="K48" i="6"/>
  <c r="AN48" i="6"/>
  <c r="V55" i="6"/>
  <c r="F55" i="6"/>
  <c r="AA55" i="6"/>
  <c r="S55" i="6"/>
  <c r="K55" i="6"/>
  <c r="O55" i="6"/>
  <c r="H55" i="6"/>
  <c r="R55" i="6"/>
  <c r="AR55" i="6"/>
  <c r="Z55" i="6"/>
  <c r="M55" i="6"/>
  <c r="AQ55" i="6"/>
  <c r="AH55" i="6"/>
  <c r="AO55" i="6"/>
  <c r="AG55" i="6"/>
  <c r="J55" i="6"/>
  <c r="AN55" i="6"/>
  <c r="AF55" i="6"/>
  <c r="AT55" i="6"/>
  <c r="AC55" i="6"/>
  <c r="AS55" i="6"/>
  <c r="AB55" i="6"/>
  <c r="AM55" i="6"/>
  <c r="U55" i="6"/>
  <c r="AL55" i="6"/>
  <c r="P55" i="6"/>
  <c r="AD55" i="6"/>
  <c r="E55" i="6"/>
  <c r="AF59" i="6" l="1"/>
  <c r="U18" i="6"/>
  <c r="V18" i="6"/>
  <c r="AI18" i="6"/>
  <c r="AR18" i="6"/>
  <c r="AS47" i="6"/>
  <c r="J18" i="6"/>
  <c r="O11" i="6"/>
  <c r="AJ55" i="6"/>
  <c r="AA48" i="6"/>
  <c r="AJ48" i="6"/>
  <c r="AN38" i="6"/>
  <c r="AA38" i="6"/>
  <c r="R59" i="6"/>
  <c r="R47" i="6" s="1"/>
  <c r="D59" i="6"/>
  <c r="AH59" i="6"/>
  <c r="AK59" i="6"/>
  <c r="X48" i="6"/>
  <c r="AI48" i="6"/>
  <c r="Y18" i="6"/>
  <c r="AD18" i="6"/>
  <c r="AG18" i="6"/>
  <c r="R18" i="6"/>
  <c r="AQ18" i="6"/>
  <c r="AC11" i="6"/>
  <c r="K11" i="6"/>
  <c r="F11" i="6"/>
  <c r="W11" i="6"/>
  <c r="AM59" i="6"/>
  <c r="AN11" i="6"/>
  <c r="Q55" i="6"/>
  <c r="AO48" i="6"/>
  <c r="AG48" i="6"/>
  <c r="J48" i="6"/>
  <c r="Y38" i="6"/>
  <c r="S59" i="6"/>
  <c r="M59" i="6"/>
  <c r="M47" i="6" s="1"/>
  <c r="F59" i="6"/>
  <c r="H59" i="6"/>
  <c r="E48" i="6"/>
  <c r="U48" i="6"/>
  <c r="AF48" i="6"/>
  <c r="AC18" i="6"/>
  <c r="AO18" i="6"/>
  <c r="I18" i="6"/>
  <c r="Z18" i="6"/>
  <c r="AI11" i="6"/>
  <c r="AA11" i="6"/>
  <c r="AE11" i="6"/>
  <c r="R11" i="6"/>
  <c r="J59" i="6"/>
  <c r="AF11" i="6"/>
  <c r="AK55" i="6"/>
  <c r="D55" i="6"/>
  <c r="X55" i="6"/>
  <c r="N55" i="6"/>
  <c r="T48" i="6"/>
  <c r="AE38" i="6"/>
  <c r="AQ38" i="6"/>
  <c r="M38" i="6"/>
  <c r="AB59" i="6"/>
  <c r="U59" i="6"/>
  <c r="O59" i="6"/>
  <c r="Q59" i="6"/>
  <c r="D48" i="6"/>
  <c r="AB48" i="6"/>
  <c r="Z48" i="6"/>
  <c r="AF18" i="6"/>
  <c r="F18" i="6"/>
  <c r="W18" i="6"/>
  <c r="AH18" i="6"/>
  <c r="D18" i="6"/>
  <c r="E11" i="6"/>
  <c r="AR11" i="6"/>
  <c r="V11" i="6"/>
  <c r="AM11" i="6"/>
  <c r="Z11" i="6"/>
  <c r="AA59" i="6"/>
  <c r="T55" i="6"/>
  <c r="AI55" i="6"/>
  <c r="AP55" i="6"/>
  <c r="F48" i="6"/>
  <c r="H48" i="6"/>
  <c r="AK48" i="6"/>
  <c r="AM38" i="6"/>
  <c r="W38" i="6"/>
  <c r="L38" i="6"/>
  <c r="AL38" i="6"/>
  <c r="V38" i="6"/>
  <c r="K38" i="6"/>
  <c r="AI38" i="6"/>
  <c r="U38" i="6"/>
  <c r="J38" i="6"/>
  <c r="AH38" i="6"/>
  <c r="T38" i="6"/>
  <c r="H38" i="6"/>
  <c r="AD38" i="6"/>
  <c r="R38" i="6"/>
  <c r="G38" i="6"/>
  <c r="AR38" i="6"/>
  <c r="AB38" i="6"/>
  <c r="O38" i="6"/>
  <c r="E38" i="6"/>
  <c r="AP38" i="6"/>
  <c r="AC38" i="6"/>
  <c r="Z38" i="6"/>
  <c r="Q38" i="6"/>
  <c r="N38" i="6"/>
  <c r="F38" i="6"/>
  <c r="I38" i="6"/>
  <c r="AG38" i="6"/>
  <c r="AC59" i="6"/>
  <c r="L59" i="6"/>
  <c r="AG59" i="6"/>
  <c r="Z59" i="6"/>
  <c r="AM18" i="6"/>
  <c r="Q18" i="6"/>
  <c r="AK18" i="6"/>
  <c r="AP18" i="6"/>
  <c r="L18" i="6"/>
  <c r="D11" i="6"/>
  <c r="U11" i="6"/>
  <c r="L11" i="6"/>
  <c r="AD11" i="6"/>
  <c r="I11" i="6"/>
  <c r="AH11" i="6"/>
  <c r="AP27" i="6"/>
  <c r="AH27" i="6"/>
  <c r="Z27" i="6"/>
  <c r="R27" i="6"/>
  <c r="J27" i="6"/>
  <c r="AN27" i="6"/>
  <c r="AF27" i="6"/>
  <c r="X27" i="6"/>
  <c r="P27" i="6"/>
  <c r="H27" i="6"/>
  <c r="AM27" i="6"/>
  <c r="AE27" i="6"/>
  <c r="W27" i="6"/>
  <c r="O27" i="6"/>
  <c r="G27" i="6"/>
  <c r="AT27" i="6"/>
  <c r="AL27" i="6"/>
  <c r="AD27" i="6"/>
  <c r="V27" i="6"/>
  <c r="N27" i="6"/>
  <c r="F27" i="6"/>
  <c r="AI27" i="6"/>
  <c r="S27" i="6"/>
  <c r="AG27" i="6"/>
  <c r="Q27" i="6"/>
  <c r="AS27" i="6"/>
  <c r="AC27" i="6"/>
  <c r="M27" i="6"/>
  <c r="AA27" i="6"/>
  <c r="Y27" i="6"/>
  <c r="AR27" i="6"/>
  <c r="U27" i="6"/>
  <c r="AQ27" i="6"/>
  <c r="T27" i="6"/>
  <c r="AO27" i="6"/>
  <c r="L27" i="6"/>
  <c r="AK27" i="6"/>
  <c r="K27" i="6"/>
  <c r="AJ27" i="6"/>
  <c r="AB27" i="6"/>
  <c r="I27" i="6"/>
  <c r="E27" i="6"/>
  <c r="K59" i="6"/>
  <c r="V48" i="6"/>
  <c r="P48" i="6"/>
  <c r="AT38" i="6"/>
  <c r="AO59" i="6"/>
  <c r="T59" i="6"/>
  <c r="AT59" i="6"/>
  <c r="AJ59" i="6"/>
  <c r="AL59" i="6"/>
  <c r="Q48" i="6"/>
  <c r="AP48" i="6"/>
  <c r="N18" i="6"/>
  <c r="G18" i="6"/>
  <c r="AE18" i="6"/>
  <c r="M18" i="6"/>
  <c r="K18" i="6"/>
  <c r="T18" i="6"/>
  <c r="AJ11" i="6"/>
  <c r="AK11" i="6"/>
  <c r="AB11" i="6"/>
  <c r="AL11" i="6"/>
  <c r="Q11" i="6"/>
  <c r="AP11" i="6"/>
  <c r="AP7" i="6" s="1"/>
  <c r="AE59" i="6"/>
  <c r="P18" i="6"/>
  <c r="G55" i="6"/>
  <c r="I55" i="6"/>
  <c r="L55" i="6"/>
  <c r="W48" i="6"/>
  <c r="AE48" i="6"/>
  <c r="AH48" i="6"/>
  <c r="AO38" i="6"/>
  <c r="P38" i="6"/>
  <c r="AK38" i="6"/>
  <c r="AQ59" i="6"/>
  <c r="AD59" i="6"/>
  <c r="E59" i="6"/>
  <c r="G59" i="6"/>
  <c r="AR48" i="6"/>
  <c r="Y48" i="6"/>
  <c r="O18" i="6"/>
  <c r="AN18" i="6"/>
  <c r="AS18" i="6"/>
  <c r="X18" i="6"/>
  <c r="S18" i="6"/>
  <c r="AB18" i="6"/>
  <c r="M11" i="6"/>
  <c r="H11" i="6"/>
  <c r="AS11" i="6"/>
  <c r="AT11" i="6"/>
  <c r="Y11" i="6"/>
  <c r="AQ11" i="6"/>
  <c r="W59" i="6"/>
  <c r="AN59" i="6"/>
  <c r="Y59" i="6"/>
  <c r="AE55" i="6"/>
  <c r="W55" i="6"/>
  <c r="Y55" i="6"/>
  <c r="N11" i="6"/>
  <c r="X38" i="6"/>
  <c r="AS38" i="6"/>
  <c r="I59" i="6"/>
  <c r="AR59" i="6"/>
  <c r="N59" i="6"/>
  <c r="P59" i="6"/>
  <c r="AD48" i="6"/>
  <c r="S48" i="6"/>
  <c r="AT18" i="6"/>
  <c r="E18" i="6"/>
  <c r="H18" i="6"/>
  <c r="AL18" i="6"/>
  <c r="AA18" i="6"/>
  <c r="AJ18" i="6"/>
  <c r="S11" i="6"/>
  <c r="X11" i="6"/>
  <c r="P11" i="6"/>
  <c r="G11" i="6"/>
  <c r="AG11" i="6"/>
  <c r="AI59" i="6"/>
  <c r="T7" i="6" l="1"/>
  <c r="P7" i="6"/>
  <c r="N7" i="6"/>
  <c r="I47" i="6"/>
  <c r="G47" i="6"/>
  <c r="AK7" i="6"/>
  <c r="AQ7" i="6"/>
  <c r="AS7" i="6"/>
  <c r="H7" i="6"/>
  <c r="AG7" i="6"/>
  <c r="G7" i="6"/>
  <c r="AO7" i="6"/>
  <c r="AD7" i="6"/>
  <c r="X7" i="6"/>
  <c r="S7" i="6"/>
  <c r="Y7" i="6"/>
  <c r="AI7" i="6"/>
  <c r="N47" i="6"/>
  <c r="L7" i="6"/>
  <c r="C18" i="6"/>
  <c r="D47" i="6"/>
  <c r="U47" i="6"/>
  <c r="AG47" i="6"/>
  <c r="W7" i="6"/>
  <c r="C59" i="6"/>
  <c r="O47" i="6"/>
  <c r="AS6" i="6"/>
  <c r="S47" i="6"/>
  <c r="J11" i="6"/>
  <c r="J7" i="6" s="1"/>
  <c r="C11" i="6"/>
  <c r="M7" i="6"/>
  <c r="Q7" i="6"/>
  <c r="U7" i="6"/>
  <c r="AK47" i="6"/>
  <c r="AK6" i="6" s="1"/>
  <c r="Z7" i="6"/>
  <c r="E47" i="6"/>
  <c r="AO47" i="6"/>
  <c r="F7" i="6"/>
  <c r="AA47" i="6"/>
  <c r="AD47" i="6"/>
  <c r="Y47" i="6"/>
  <c r="AL7" i="6"/>
  <c r="V47" i="6"/>
  <c r="H47" i="6"/>
  <c r="AM7" i="6"/>
  <c r="T47" i="6"/>
  <c r="T6" i="6" s="1"/>
  <c r="K7" i="6"/>
  <c r="AB47" i="6"/>
  <c r="AF47" i="6"/>
  <c r="AQ47" i="6"/>
  <c r="AR47" i="6"/>
  <c r="AB7" i="6"/>
  <c r="C48" i="6"/>
  <c r="V7" i="6"/>
  <c r="C55" i="6"/>
  <c r="AN47" i="6"/>
  <c r="AC7" i="6"/>
  <c r="O7" i="6"/>
  <c r="AH47" i="6"/>
  <c r="C38" i="6"/>
  <c r="D38" i="6"/>
  <c r="F47" i="6"/>
  <c r="AC47" i="6"/>
  <c r="AR7" i="6"/>
  <c r="AT47" i="6"/>
  <c r="R7" i="6"/>
  <c r="AI47" i="6"/>
  <c r="AE47" i="6"/>
  <c r="AJ7" i="6"/>
  <c r="AP47" i="6"/>
  <c r="AP6" i="6" s="1"/>
  <c r="AL47" i="6"/>
  <c r="D27" i="6"/>
  <c r="D7" i="6" s="1"/>
  <c r="C27" i="6"/>
  <c r="AH7" i="6"/>
  <c r="L47" i="6"/>
  <c r="E7" i="6"/>
  <c r="AF7" i="6"/>
  <c r="AE7" i="6"/>
  <c r="AN7" i="6"/>
  <c r="X47" i="6"/>
  <c r="X6" i="6" s="1"/>
  <c r="P47" i="6"/>
  <c r="P6" i="6" s="1"/>
  <c r="J47" i="6"/>
  <c r="AM47" i="6"/>
  <c r="AT7" i="6"/>
  <c r="W47" i="6"/>
  <c r="Q47" i="6"/>
  <c r="I7" i="6"/>
  <c r="Z47" i="6"/>
  <c r="K47" i="6"/>
  <c r="AA7" i="6"/>
  <c r="AJ47" i="6"/>
  <c r="N6" i="6" l="1"/>
  <c r="AQ6" i="6"/>
  <c r="AI6" i="6"/>
  <c r="H6" i="6"/>
  <c r="G6" i="6"/>
  <c r="C47" i="6"/>
  <c r="AO6" i="6"/>
  <c r="AD6" i="6"/>
  <c r="Y6" i="6"/>
  <c r="AG6" i="6"/>
  <c r="S6" i="6"/>
  <c r="AF6" i="6"/>
  <c r="AA6" i="6"/>
  <c r="E6" i="6"/>
  <c r="AJ6" i="6"/>
  <c r="AB6" i="6"/>
  <c r="AT6" i="6"/>
  <c r="R6" i="6"/>
  <c r="O6" i="6"/>
  <c r="F6" i="6"/>
  <c r="U6" i="6"/>
  <c r="AH6" i="6"/>
  <c r="AC6" i="6"/>
  <c r="K6" i="6"/>
  <c r="AL6" i="6"/>
  <c r="Q6" i="6"/>
  <c r="AR6" i="6"/>
  <c r="M6" i="6"/>
  <c r="D6" i="6"/>
  <c r="I6" i="6"/>
  <c r="C7" i="6"/>
  <c r="AN6" i="6"/>
  <c r="V6" i="6"/>
  <c r="AM6" i="6"/>
  <c r="J6" i="6"/>
  <c r="AE6" i="6"/>
  <c r="Z6" i="6"/>
  <c r="W6" i="6"/>
  <c r="L6" i="6"/>
  <c r="C6" i="6" l="1"/>
  <c r="C113" i="3" l="1"/>
  <c r="C112" i="3"/>
  <c r="C110" i="3"/>
  <c r="D111" i="3" s="1"/>
  <c r="C116" i="3"/>
  <c r="C115" i="3" s="1"/>
  <c r="C108" i="3"/>
  <c r="C107" i="3"/>
  <c r="C99" i="3"/>
  <c r="C98" i="3"/>
  <c r="C97" i="3"/>
  <c r="C95" i="3"/>
  <c r="C94" i="3"/>
  <c r="C93" i="3"/>
  <c r="C92" i="3"/>
  <c r="C89" i="3"/>
  <c r="C88" i="3"/>
  <c r="C87" i="3"/>
  <c r="C86" i="3"/>
  <c r="C85" i="3"/>
  <c r="C84" i="3"/>
  <c r="C83" i="3"/>
  <c r="C82" i="3"/>
  <c r="C81" i="3"/>
  <c r="C80" i="3"/>
  <c r="C78" i="3"/>
  <c r="C77" i="3"/>
  <c r="C76" i="3"/>
  <c r="C75" i="3"/>
  <c r="C74" i="3"/>
  <c r="C73" i="3"/>
  <c r="C72" i="3"/>
  <c r="C70" i="3"/>
  <c r="C69" i="3"/>
  <c r="C68" i="3"/>
  <c r="C67" i="3"/>
  <c r="C66" i="3"/>
  <c r="C65" i="3"/>
  <c r="A51" i="3"/>
  <c r="F46" i="3"/>
  <c r="F44" i="3"/>
  <c r="AR51" i="3" s="1"/>
  <c r="F43" i="3"/>
  <c r="AI50" i="3" s="1"/>
  <c r="F42" i="3"/>
  <c r="AP49" i="3" s="1"/>
  <c r="F41" i="3"/>
  <c r="AM48" i="3" s="1"/>
  <c r="F40" i="3"/>
  <c r="AS47" i="3" s="1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AV32" i="3"/>
  <c r="AV22" i="3" s="1"/>
  <c r="AU32" i="3"/>
  <c r="AU22" i="3" s="1"/>
  <c r="AT32" i="3"/>
  <c r="AT22" i="3" s="1"/>
  <c r="AS32" i="3"/>
  <c r="AR32" i="3"/>
  <c r="AR22" i="3" s="1"/>
  <c r="AQ32" i="3"/>
  <c r="AQ22" i="3" s="1"/>
  <c r="AM32" i="3"/>
  <c r="AM22" i="3" s="1"/>
  <c r="AL32" i="3"/>
  <c r="AK32" i="3"/>
  <c r="AK22" i="3" s="1"/>
  <c r="AJ32" i="3"/>
  <c r="AJ22" i="3" s="1"/>
  <c r="AI32" i="3"/>
  <c r="AH32" i="3"/>
  <c r="AG32" i="3"/>
  <c r="AG22" i="3" s="1"/>
  <c r="AF32" i="3"/>
  <c r="AF22" i="3" s="1"/>
  <c r="AE32" i="3"/>
  <c r="AD32" i="3"/>
  <c r="AD22" i="3" s="1"/>
  <c r="AC32" i="3"/>
  <c r="AC22" i="3" s="1"/>
  <c r="AB32" i="3"/>
  <c r="AA32" i="3"/>
  <c r="Z32" i="3"/>
  <c r="Z22" i="3" s="1"/>
  <c r="Y32" i="3"/>
  <c r="Y22" i="3" s="1"/>
  <c r="X32" i="3"/>
  <c r="W32" i="3"/>
  <c r="V32" i="3"/>
  <c r="V22" i="3" s="1"/>
  <c r="U32" i="3"/>
  <c r="U22" i="3" s="1"/>
  <c r="T32" i="3"/>
  <c r="T22" i="3" s="1"/>
  <c r="S32" i="3"/>
  <c r="S22" i="3" s="1"/>
  <c r="R32" i="3"/>
  <c r="R22" i="3" s="1"/>
  <c r="Q32" i="3"/>
  <c r="Q22" i="3" s="1"/>
  <c r="P32" i="3"/>
  <c r="P22" i="3" s="1"/>
  <c r="O32" i="3"/>
  <c r="O22" i="3" s="1"/>
  <c r="N32" i="3"/>
  <c r="M32" i="3"/>
  <c r="M22" i="3" s="1"/>
  <c r="L32" i="3"/>
  <c r="K32" i="3"/>
  <c r="K22" i="3" s="1"/>
  <c r="J32" i="3"/>
  <c r="I32" i="3"/>
  <c r="H32" i="3"/>
  <c r="H22" i="3" s="1"/>
  <c r="G32" i="3"/>
  <c r="AV31" i="3"/>
  <c r="AV21" i="3" s="1"/>
  <c r="AU31" i="3"/>
  <c r="AU21" i="3" s="1"/>
  <c r="AT31" i="3"/>
  <c r="AS31" i="3"/>
  <c r="AR31" i="3"/>
  <c r="AR21" i="3" s="1"/>
  <c r="AQ31" i="3"/>
  <c r="AM31" i="3"/>
  <c r="AM21" i="3" s="1"/>
  <c r="AL31" i="3"/>
  <c r="AL21" i="3" s="1"/>
  <c r="AK31" i="3"/>
  <c r="AK21" i="3" s="1"/>
  <c r="AJ31" i="3"/>
  <c r="AJ21" i="3" s="1"/>
  <c r="AI31" i="3"/>
  <c r="AH31" i="3"/>
  <c r="AH21" i="3" s="1"/>
  <c r="AG31" i="3"/>
  <c r="AG21" i="3" s="1"/>
  <c r="AF31" i="3"/>
  <c r="AF21" i="3" s="1"/>
  <c r="AE31" i="3"/>
  <c r="AE21" i="3" s="1"/>
  <c r="AD31" i="3"/>
  <c r="AD21" i="3" s="1"/>
  <c r="AC31" i="3"/>
  <c r="AB31" i="3"/>
  <c r="AB21" i="3" s="1"/>
  <c r="AA31" i="3"/>
  <c r="AA21" i="3" s="1"/>
  <c r="Z31" i="3"/>
  <c r="Y31" i="3"/>
  <c r="X31" i="3"/>
  <c r="X21" i="3" s="1"/>
  <c r="W31" i="3"/>
  <c r="W21" i="3" s="1"/>
  <c r="V31" i="3"/>
  <c r="V21" i="3" s="1"/>
  <c r="U31" i="3"/>
  <c r="U21" i="3" s="1"/>
  <c r="T31" i="3"/>
  <c r="T21" i="3" s="1"/>
  <c r="S31" i="3"/>
  <c r="S21" i="3" s="1"/>
  <c r="R31" i="3"/>
  <c r="Q31" i="3"/>
  <c r="Q21" i="3" s="1"/>
  <c r="P31" i="3"/>
  <c r="P21" i="3" s="1"/>
  <c r="O31" i="3"/>
  <c r="N31" i="3"/>
  <c r="M31" i="3"/>
  <c r="M21" i="3" s="1"/>
  <c r="L31" i="3"/>
  <c r="L21" i="3" s="1"/>
  <c r="K31" i="3"/>
  <c r="K21" i="3" s="1"/>
  <c r="J31" i="3"/>
  <c r="J21" i="3" s="1"/>
  <c r="I31" i="3"/>
  <c r="I21" i="3" s="1"/>
  <c r="H31" i="3"/>
  <c r="G31" i="3"/>
  <c r="G21" i="3" s="1"/>
  <c r="AV30" i="3"/>
  <c r="AV20" i="3" s="1"/>
  <c r="AU30" i="3"/>
  <c r="AU20" i="3" s="1"/>
  <c r="AT30" i="3"/>
  <c r="AT20" i="3" s="1"/>
  <c r="AS30" i="3"/>
  <c r="AS20" i="3" s="1"/>
  <c r="AR30" i="3"/>
  <c r="AQ30" i="3"/>
  <c r="AM30" i="3"/>
  <c r="AM20" i="3" s="1"/>
  <c r="AL30" i="3"/>
  <c r="AK30" i="3"/>
  <c r="AK20" i="3" s="1"/>
  <c r="AJ30" i="3"/>
  <c r="AI30" i="3"/>
  <c r="AI20" i="3" s="1"/>
  <c r="AH30" i="3"/>
  <c r="AH20" i="3" s="1"/>
  <c r="AG30" i="3"/>
  <c r="AF30" i="3"/>
  <c r="AF20" i="3" s="1"/>
  <c r="AE30" i="3"/>
  <c r="AE20" i="3" s="1"/>
  <c r="AD30" i="3"/>
  <c r="AD20" i="3" s="1"/>
  <c r="AC30" i="3"/>
  <c r="AB30" i="3"/>
  <c r="AB20" i="3" s="1"/>
  <c r="AA30" i="3"/>
  <c r="AA20" i="3" s="1"/>
  <c r="Z30" i="3"/>
  <c r="Y30" i="3"/>
  <c r="Y20" i="3" s="1"/>
  <c r="X30" i="3"/>
  <c r="W30" i="3"/>
  <c r="W20" i="3" s="1"/>
  <c r="V30" i="3"/>
  <c r="V20" i="3" s="1"/>
  <c r="U30" i="3"/>
  <c r="U20" i="3" s="1"/>
  <c r="T30" i="3"/>
  <c r="T20" i="3" s="1"/>
  <c r="S30" i="3"/>
  <c r="S20" i="3" s="1"/>
  <c r="R30" i="3"/>
  <c r="R20" i="3" s="1"/>
  <c r="Q30" i="3"/>
  <c r="P30" i="3"/>
  <c r="P20" i="3" s="1"/>
  <c r="O30" i="3"/>
  <c r="N30" i="3"/>
  <c r="N20" i="3" s="1"/>
  <c r="M30" i="3"/>
  <c r="L30" i="3"/>
  <c r="L20" i="3" s="1"/>
  <c r="K30" i="3"/>
  <c r="K20" i="3" s="1"/>
  <c r="J30" i="3"/>
  <c r="J20" i="3" s="1"/>
  <c r="I30" i="3"/>
  <c r="I20" i="3" s="1"/>
  <c r="H30" i="3"/>
  <c r="H20" i="3" s="1"/>
  <c r="G30" i="3"/>
  <c r="AV29" i="3"/>
  <c r="AU29" i="3"/>
  <c r="AU19" i="3" s="1"/>
  <c r="AT29" i="3"/>
  <c r="AS29" i="3"/>
  <c r="AS19" i="3" s="1"/>
  <c r="AR29" i="3"/>
  <c r="AR19" i="3" s="1"/>
  <c r="AQ29" i="3"/>
  <c r="AM29" i="3"/>
  <c r="AL29" i="3"/>
  <c r="AL19" i="3" s="1"/>
  <c r="AK29" i="3"/>
  <c r="AK19" i="3" s="1"/>
  <c r="AJ29" i="3"/>
  <c r="AI29" i="3"/>
  <c r="AH29" i="3"/>
  <c r="AH19" i="3" s="1"/>
  <c r="AG29" i="3"/>
  <c r="AG19" i="3" s="1"/>
  <c r="AF29" i="3"/>
  <c r="AE29" i="3"/>
  <c r="AE19" i="3" s="1"/>
  <c r="AD29" i="3"/>
  <c r="AD19" i="3" s="1"/>
  <c r="AC29" i="3"/>
  <c r="AB29" i="3"/>
  <c r="AA29" i="3"/>
  <c r="AA19" i="3" s="1"/>
  <c r="Z29" i="3"/>
  <c r="Z19" i="3" s="1"/>
  <c r="Y29" i="3"/>
  <c r="X29" i="3"/>
  <c r="W29" i="3"/>
  <c r="W19" i="3" s="1"/>
  <c r="V29" i="3"/>
  <c r="V19" i="3" s="1"/>
  <c r="U29" i="3"/>
  <c r="T29" i="3"/>
  <c r="T19" i="3" s="1"/>
  <c r="S29" i="3"/>
  <c r="R29" i="3"/>
  <c r="R19" i="3" s="1"/>
  <c r="Q29" i="3"/>
  <c r="Q19" i="3" s="1"/>
  <c r="P29" i="3"/>
  <c r="P19" i="3" s="1"/>
  <c r="O29" i="3"/>
  <c r="N29" i="3"/>
  <c r="N19" i="3" s="1"/>
  <c r="M29" i="3"/>
  <c r="L29" i="3"/>
  <c r="K29" i="3"/>
  <c r="J29" i="3"/>
  <c r="J19" i="3" s="1"/>
  <c r="I29" i="3"/>
  <c r="I19" i="3" s="1"/>
  <c r="H29" i="3"/>
  <c r="G29" i="3"/>
  <c r="G19" i="3" s="1"/>
  <c r="AV28" i="3"/>
  <c r="AV27" i="3" s="1"/>
  <c r="AU28" i="3"/>
  <c r="AT28" i="3"/>
  <c r="AS28" i="3"/>
  <c r="AS18" i="3" s="1"/>
  <c r="AR28" i="3"/>
  <c r="AQ28" i="3"/>
  <c r="AM28" i="3"/>
  <c r="AL28" i="3"/>
  <c r="AK28" i="3"/>
  <c r="AK18" i="3" s="1"/>
  <c r="AJ28" i="3"/>
  <c r="AJ18" i="3" s="1"/>
  <c r="AI28" i="3"/>
  <c r="AI18" i="3" s="1"/>
  <c r="AH28" i="3"/>
  <c r="AG28" i="3"/>
  <c r="AG27" i="3" s="1"/>
  <c r="AF28" i="3"/>
  <c r="AF18" i="3" s="1"/>
  <c r="AE28" i="3"/>
  <c r="AD28" i="3"/>
  <c r="AC28" i="3"/>
  <c r="AC18" i="3" s="1"/>
  <c r="AB28" i="3"/>
  <c r="AB18" i="3" s="1"/>
  <c r="AA28" i="3"/>
  <c r="Z28" i="3"/>
  <c r="Y28" i="3"/>
  <c r="Y27" i="3" s="1"/>
  <c r="X28" i="3"/>
  <c r="W28" i="3"/>
  <c r="W18" i="3" s="1"/>
  <c r="V28" i="3"/>
  <c r="U28" i="3"/>
  <c r="U18" i="3" s="1"/>
  <c r="T28" i="3"/>
  <c r="S28" i="3"/>
  <c r="R28" i="3"/>
  <c r="Q28" i="3"/>
  <c r="Q27" i="3" s="1"/>
  <c r="P28" i="3"/>
  <c r="P18" i="3" s="1"/>
  <c r="O28" i="3"/>
  <c r="N28" i="3"/>
  <c r="N18" i="3" s="1"/>
  <c r="M28" i="3"/>
  <c r="L28" i="3"/>
  <c r="K28" i="3"/>
  <c r="K18" i="3" s="1"/>
  <c r="J28" i="3"/>
  <c r="I28" i="3"/>
  <c r="H28" i="3"/>
  <c r="G28" i="3"/>
  <c r="G18" i="3" s="1"/>
  <c r="AJ27" i="3"/>
  <c r="AS22" i="3"/>
  <c r="AL22" i="3"/>
  <c r="AI22" i="3"/>
  <c r="AH22" i="3"/>
  <c r="AE22" i="3"/>
  <c r="AB22" i="3"/>
  <c r="AA22" i="3"/>
  <c r="X22" i="3"/>
  <c r="W22" i="3"/>
  <c r="N22" i="3"/>
  <c r="L22" i="3"/>
  <c r="J22" i="3"/>
  <c r="I22" i="3"/>
  <c r="G22" i="3"/>
  <c r="AT21" i="3"/>
  <c r="AS21" i="3"/>
  <c r="AQ21" i="3"/>
  <c r="AI21" i="3"/>
  <c r="AC21" i="3"/>
  <c r="Y21" i="3"/>
  <c r="R21" i="3"/>
  <c r="O21" i="3"/>
  <c r="N21" i="3"/>
  <c r="H21" i="3"/>
  <c r="AR20" i="3"/>
  <c r="AL20" i="3"/>
  <c r="AJ20" i="3"/>
  <c r="AG20" i="3"/>
  <c r="AC20" i="3"/>
  <c r="Z20" i="3"/>
  <c r="X20" i="3"/>
  <c r="Q20" i="3"/>
  <c r="O20" i="3"/>
  <c r="M20" i="3"/>
  <c r="AV19" i="3"/>
  <c r="AT19" i="3"/>
  <c r="AQ19" i="3"/>
  <c r="AM19" i="3"/>
  <c r="AJ19" i="3"/>
  <c r="AI19" i="3"/>
  <c r="AF19" i="3"/>
  <c r="AC19" i="3"/>
  <c r="AB19" i="3"/>
  <c r="Y19" i="3"/>
  <c r="X19" i="3"/>
  <c r="U19" i="3"/>
  <c r="S19" i="3"/>
  <c r="O19" i="3"/>
  <c r="M19" i="3"/>
  <c r="L19" i="3"/>
  <c r="K19" i="3"/>
  <c r="AU18" i="3"/>
  <c r="AT18" i="3"/>
  <c r="AQ18" i="3"/>
  <c r="AM18" i="3"/>
  <c r="AE18" i="3"/>
  <c r="AD18" i="3"/>
  <c r="AA18" i="3"/>
  <c r="Z18" i="3"/>
  <c r="V18" i="3"/>
  <c r="T18" i="3"/>
  <c r="S18" i="3"/>
  <c r="O18" i="3"/>
  <c r="L18" i="3"/>
  <c r="H18" i="3"/>
  <c r="F12" i="3"/>
  <c r="F11" i="3"/>
  <c r="F10" i="3"/>
  <c r="F9" i="3"/>
  <c r="F8" i="3"/>
  <c r="AV7" i="3"/>
  <c r="AU7" i="3"/>
  <c r="AT7" i="3"/>
  <c r="AS7" i="3"/>
  <c r="AR7" i="3"/>
  <c r="AQ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AG18" i="3" l="1"/>
  <c r="J27" i="3"/>
  <c r="R27" i="3"/>
  <c r="F7" i="3"/>
  <c r="AB17" i="3"/>
  <c r="V27" i="3"/>
  <c r="AT17" i="3"/>
  <c r="AT27" i="3"/>
  <c r="AL27" i="3"/>
  <c r="AE27" i="3"/>
  <c r="AM27" i="3"/>
  <c r="D112" i="3"/>
  <c r="X27" i="3"/>
  <c r="D113" i="3"/>
  <c r="AJ17" i="3"/>
  <c r="Z47" i="3"/>
  <c r="R49" i="3"/>
  <c r="AN49" i="3"/>
  <c r="U51" i="3"/>
  <c r="K27" i="3"/>
  <c r="AF47" i="3"/>
  <c r="U49" i="3"/>
  <c r="AQ49" i="3"/>
  <c r="AC51" i="3"/>
  <c r="T17" i="3"/>
  <c r="AA17" i="3"/>
  <c r="Z27" i="3"/>
  <c r="AL47" i="3"/>
  <c r="X49" i="3"/>
  <c r="AT49" i="3"/>
  <c r="AI51" i="3"/>
  <c r="K17" i="3"/>
  <c r="AS17" i="3"/>
  <c r="AT47" i="3"/>
  <c r="AB49" i="3"/>
  <c r="Z50" i="3"/>
  <c r="AO51" i="3"/>
  <c r="E111" i="3"/>
  <c r="AI17" i="3"/>
  <c r="H47" i="3"/>
  <c r="I49" i="3"/>
  <c r="AD49" i="3"/>
  <c r="AQ27" i="3"/>
  <c r="N47" i="3"/>
  <c r="K49" i="3"/>
  <c r="AG49" i="3"/>
  <c r="J51" i="3"/>
  <c r="E113" i="3"/>
  <c r="R47" i="3"/>
  <c r="N49" i="3"/>
  <c r="AK49" i="3"/>
  <c r="P51" i="3"/>
  <c r="AD17" i="3"/>
  <c r="AK48" i="3"/>
  <c r="AS50" i="3"/>
  <c r="AK17" i="3"/>
  <c r="AC17" i="3"/>
  <c r="V47" i="3"/>
  <c r="AN47" i="3"/>
  <c r="AU48" i="3"/>
  <c r="P49" i="3"/>
  <c r="Y49" i="3"/>
  <c r="AI49" i="3"/>
  <c r="AR49" i="3"/>
  <c r="X51" i="3"/>
  <c r="AQ51" i="3"/>
  <c r="C109" i="3"/>
  <c r="O17" i="3"/>
  <c r="AF17" i="3"/>
  <c r="R18" i="3"/>
  <c r="R17" i="3" s="1"/>
  <c r="AQ20" i="3"/>
  <c r="Z21" i="3"/>
  <c r="Z17" i="3" s="1"/>
  <c r="L27" i="3"/>
  <c r="F29" i="3"/>
  <c r="O27" i="3"/>
  <c r="V17" i="3"/>
  <c r="AC27" i="3"/>
  <c r="X47" i="3"/>
  <c r="AQ47" i="3"/>
  <c r="H49" i="3"/>
  <c r="Q49" i="3"/>
  <c r="Z49" i="3"/>
  <c r="AJ49" i="3"/>
  <c r="AS49" i="3"/>
  <c r="H51" i="3"/>
  <c r="H113" i="3" s="1"/>
  <c r="AA51" i="3"/>
  <c r="AA113" i="3" s="1"/>
  <c r="AS51" i="3"/>
  <c r="U27" i="3"/>
  <c r="M27" i="3"/>
  <c r="T27" i="3"/>
  <c r="AA27" i="3"/>
  <c r="AH27" i="3"/>
  <c r="AR27" i="3"/>
  <c r="F39" i="3"/>
  <c r="J47" i="3"/>
  <c r="AD47" i="3"/>
  <c r="I48" i="3"/>
  <c r="J49" i="3"/>
  <c r="S49" i="3"/>
  <c r="AC49" i="3"/>
  <c r="AL49" i="3"/>
  <c r="G50" i="3"/>
  <c r="M51" i="3"/>
  <c r="AF51" i="3"/>
  <c r="AF112" i="3" s="1"/>
  <c r="E112" i="3"/>
  <c r="AU17" i="3"/>
  <c r="J18" i="3"/>
  <c r="J17" i="3" s="1"/>
  <c r="AH18" i="3"/>
  <c r="AH17" i="3" s="1"/>
  <c r="AV18" i="3"/>
  <c r="AV17" i="3" s="1"/>
  <c r="N17" i="3"/>
  <c r="Q48" i="3"/>
  <c r="AD27" i="3"/>
  <c r="I27" i="3"/>
  <c r="P17" i="3"/>
  <c r="W17" i="3"/>
  <c r="S27" i="3"/>
  <c r="P47" i="3"/>
  <c r="AI47" i="3"/>
  <c r="AC48" i="3"/>
  <c r="L49" i="3"/>
  <c r="V49" i="3"/>
  <c r="AF49" i="3"/>
  <c r="AK50" i="3"/>
  <c r="R51" i="3"/>
  <c r="AK51" i="3"/>
  <c r="AK111" i="3" s="1"/>
  <c r="AO113" i="3"/>
  <c r="M113" i="3"/>
  <c r="P113" i="3"/>
  <c r="R113" i="3"/>
  <c r="AC113" i="3"/>
  <c r="AS113" i="3"/>
  <c r="J113" i="3"/>
  <c r="AR113" i="3"/>
  <c r="AI113" i="3"/>
  <c r="U113" i="3"/>
  <c r="AQ113" i="3"/>
  <c r="AO111" i="3"/>
  <c r="M111" i="3"/>
  <c r="P111" i="3"/>
  <c r="R111" i="3"/>
  <c r="AQ111" i="3"/>
  <c r="AC111" i="3"/>
  <c r="H111" i="3"/>
  <c r="E110" i="3"/>
  <c r="AS112" i="3"/>
  <c r="X112" i="3"/>
  <c r="J112" i="3"/>
  <c r="M112" i="3"/>
  <c r="AR112" i="3"/>
  <c r="AR110" i="3" s="1"/>
  <c r="AR109" i="3" s="1"/>
  <c r="P112" i="3"/>
  <c r="AQ112" i="3"/>
  <c r="AC112" i="3"/>
  <c r="H112" i="3"/>
  <c r="AO112" i="3"/>
  <c r="AI112" i="3"/>
  <c r="U112" i="3"/>
  <c r="R112" i="3"/>
  <c r="AA112" i="3"/>
  <c r="D110" i="3"/>
  <c r="AE17" i="3"/>
  <c r="U17" i="3"/>
  <c r="F22" i="3"/>
  <c r="AM17" i="3"/>
  <c r="P27" i="3"/>
  <c r="F28" i="3"/>
  <c r="X18" i="3"/>
  <c r="X17" i="3" s="1"/>
  <c r="H19" i="3"/>
  <c r="H17" i="3" s="1"/>
  <c r="H27" i="3"/>
  <c r="AK27" i="3"/>
  <c r="L48" i="3"/>
  <c r="AE48" i="3"/>
  <c r="U50" i="3"/>
  <c r="AM50" i="3"/>
  <c r="I18" i="3"/>
  <c r="Q18" i="3"/>
  <c r="Q17" i="3" s="1"/>
  <c r="Y18" i="3"/>
  <c r="Y17" i="3" s="1"/>
  <c r="AG17" i="3"/>
  <c r="AR18" i="3"/>
  <c r="AR17" i="3" s="1"/>
  <c r="O48" i="3"/>
  <c r="AG48" i="3"/>
  <c r="W50" i="3"/>
  <c r="AQ50" i="3"/>
  <c r="AF27" i="3"/>
  <c r="AS27" i="3"/>
  <c r="U48" i="3"/>
  <c r="J50" i="3"/>
  <c r="AC50" i="3"/>
  <c r="AU50" i="3"/>
  <c r="N27" i="3"/>
  <c r="L50" i="3"/>
  <c r="L17" i="3"/>
  <c r="W27" i="3"/>
  <c r="F32" i="3"/>
  <c r="C114" i="3"/>
  <c r="B114" i="3" s="1"/>
  <c r="AV48" i="3"/>
  <c r="AO48" i="3"/>
  <c r="AH48" i="3"/>
  <c r="AA48" i="3"/>
  <c r="T48" i="3"/>
  <c r="M48" i="3"/>
  <c r="AQ48" i="3"/>
  <c r="AI48" i="3"/>
  <c r="Z48" i="3"/>
  <c r="R48" i="3"/>
  <c r="J48" i="3"/>
  <c r="AN48" i="3"/>
  <c r="AF48" i="3"/>
  <c r="X48" i="3"/>
  <c r="P48" i="3"/>
  <c r="H48" i="3"/>
  <c r="AT48" i="3"/>
  <c r="AL48" i="3"/>
  <c r="AD48" i="3"/>
  <c r="V48" i="3"/>
  <c r="N48" i="3"/>
  <c r="AR48" i="3"/>
  <c r="AJ48" i="3"/>
  <c r="AB48" i="3"/>
  <c r="S48" i="3"/>
  <c r="K48" i="3"/>
  <c r="W48" i="3"/>
  <c r="AP48" i="3"/>
  <c r="AE50" i="3"/>
  <c r="C64" i="3"/>
  <c r="M18" i="3"/>
  <c r="M17" i="3" s="1"/>
  <c r="AL18" i="3"/>
  <c r="AL17" i="3" s="1"/>
  <c r="AI27" i="3"/>
  <c r="AU27" i="3"/>
  <c r="G48" i="3"/>
  <c r="Y48" i="3"/>
  <c r="AS48" i="3"/>
  <c r="O50" i="3"/>
  <c r="F30" i="3"/>
  <c r="G20" i="3"/>
  <c r="F20" i="3" s="1"/>
  <c r="G27" i="3"/>
  <c r="AV50" i="3"/>
  <c r="AO50" i="3"/>
  <c r="AH50" i="3"/>
  <c r="AA50" i="3"/>
  <c r="T50" i="3"/>
  <c r="M50" i="3"/>
  <c r="AN50" i="3"/>
  <c r="AF50" i="3"/>
  <c r="X50" i="3"/>
  <c r="P50" i="3"/>
  <c r="P46" i="3" s="1"/>
  <c r="H50" i="3"/>
  <c r="AT50" i="3"/>
  <c r="AL50" i="3"/>
  <c r="AD50" i="3"/>
  <c r="V50" i="3"/>
  <c r="N50" i="3"/>
  <c r="AR50" i="3"/>
  <c r="AJ50" i="3"/>
  <c r="AB50" i="3"/>
  <c r="S50" i="3"/>
  <c r="K50" i="3"/>
  <c r="AP50" i="3"/>
  <c r="AG50" i="3"/>
  <c r="Y50" i="3"/>
  <c r="Q50" i="3"/>
  <c r="I50" i="3"/>
  <c r="R50" i="3"/>
  <c r="S17" i="3"/>
  <c r="F31" i="3"/>
  <c r="AQ17" i="3"/>
  <c r="AB27" i="3"/>
  <c r="L47" i="3"/>
  <c r="U47" i="3"/>
  <c r="U46" i="3" s="1"/>
  <c r="AC47" i="3"/>
  <c r="AK47" i="3"/>
  <c r="AK46" i="3" s="1"/>
  <c r="G51" i="3"/>
  <c r="G113" i="3" s="1"/>
  <c r="O51" i="3"/>
  <c r="O111" i="3" s="1"/>
  <c r="W51" i="3"/>
  <c r="W113" i="3" s="1"/>
  <c r="AE51" i="3"/>
  <c r="AE111" i="3" s="1"/>
  <c r="AM51" i="3"/>
  <c r="AM113" i="3" s="1"/>
  <c r="AV51" i="3"/>
  <c r="AV111" i="3" s="1"/>
  <c r="AV47" i="3"/>
  <c r="AO47" i="3"/>
  <c r="AH47" i="3"/>
  <c r="AA47" i="3"/>
  <c r="T47" i="3"/>
  <c r="M47" i="3"/>
  <c r="G47" i="3"/>
  <c r="O47" i="3"/>
  <c r="W47" i="3"/>
  <c r="AE47" i="3"/>
  <c r="AM47" i="3"/>
  <c r="AU47" i="3"/>
  <c r="I51" i="3"/>
  <c r="I113" i="3" s="1"/>
  <c r="Q51" i="3"/>
  <c r="Q111" i="3" s="1"/>
  <c r="Y51" i="3"/>
  <c r="Y113" i="3" s="1"/>
  <c r="AH51" i="3"/>
  <c r="AH113" i="3" s="1"/>
  <c r="AP51" i="3"/>
  <c r="AP113" i="3" s="1"/>
  <c r="AV49" i="3"/>
  <c r="AO49" i="3"/>
  <c r="AH49" i="3"/>
  <c r="AA49" i="3"/>
  <c r="T49" i="3"/>
  <c r="M49" i="3"/>
  <c r="I47" i="3"/>
  <c r="Q47" i="3"/>
  <c r="Y47" i="3"/>
  <c r="AG47" i="3"/>
  <c r="AP47" i="3"/>
  <c r="G49" i="3"/>
  <c r="O49" i="3"/>
  <c r="W49" i="3"/>
  <c r="AE49" i="3"/>
  <c r="AM49" i="3"/>
  <c r="AU49" i="3"/>
  <c r="K51" i="3"/>
  <c r="K113" i="3" s="1"/>
  <c r="T51" i="3"/>
  <c r="T113" i="3" s="1"/>
  <c r="AB51" i="3"/>
  <c r="AB113" i="3" s="1"/>
  <c r="AJ51" i="3"/>
  <c r="AJ112" i="3" s="1"/>
  <c r="C71" i="3"/>
  <c r="AU51" i="3"/>
  <c r="AU112" i="3" s="1"/>
  <c r="AN51" i="3"/>
  <c r="AN111" i="3" s="1"/>
  <c r="AG51" i="3"/>
  <c r="AG113" i="3" s="1"/>
  <c r="Z51" i="3"/>
  <c r="Z113" i="3" s="1"/>
  <c r="S51" i="3"/>
  <c r="S112" i="3" s="1"/>
  <c r="L51" i="3"/>
  <c r="L112" i="3" s="1"/>
  <c r="K47" i="3"/>
  <c r="S47" i="3"/>
  <c r="AB47" i="3"/>
  <c r="AJ47" i="3"/>
  <c r="AR47" i="3"/>
  <c r="N51" i="3"/>
  <c r="N111" i="3" s="1"/>
  <c r="V51" i="3"/>
  <c r="V112" i="3" s="1"/>
  <c r="AD51" i="3"/>
  <c r="AD111" i="3" s="1"/>
  <c r="AL51" i="3"/>
  <c r="AL113" i="3" s="1"/>
  <c r="AT51" i="3"/>
  <c r="AT112" i="3" s="1"/>
  <c r="C79" i="3"/>
  <c r="C91" i="3"/>
  <c r="C90" i="3" s="1"/>
  <c r="D121" i="3"/>
  <c r="E121" i="3" s="1"/>
  <c r="D120" i="3"/>
  <c r="E120" i="3" s="1"/>
  <c r="D119" i="3"/>
  <c r="E119" i="3" s="1"/>
  <c r="D117" i="3"/>
  <c r="E117" i="3" s="1"/>
  <c r="D118" i="3"/>
  <c r="E118" i="3" s="1"/>
  <c r="D108" i="3"/>
  <c r="E108" i="3" s="1"/>
  <c r="C102" i="3"/>
  <c r="C101" i="3" s="1"/>
  <c r="A101" i="3" s="1"/>
  <c r="D116" i="3"/>
  <c r="AB46" i="3" l="1"/>
  <c r="AL46" i="3"/>
  <c r="AS110" i="3"/>
  <c r="AS109" i="3" s="1"/>
  <c r="AG112" i="3"/>
  <c r="AL111" i="3"/>
  <c r="L111" i="3"/>
  <c r="R46" i="3"/>
  <c r="O113" i="3"/>
  <c r="AF110" i="3"/>
  <c r="AF109" i="3" s="1"/>
  <c r="H46" i="3"/>
  <c r="Z46" i="3"/>
  <c r="G112" i="3"/>
  <c r="G110" i="3" s="1"/>
  <c r="G109" i="3" s="1"/>
  <c r="AH112" i="3"/>
  <c r="AF113" i="3"/>
  <c r="O112" i="3"/>
  <c r="L113" i="3"/>
  <c r="AB112" i="3"/>
  <c r="K111" i="3"/>
  <c r="AE113" i="3"/>
  <c r="N113" i="3"/>
  <c r="N110" i="3" s="1"/>
  <c r="N109" i="3" s="1"/>
  <c r="AQ46" i="3"/>
  <c r="X113" i="3"/>
  <c r="X110" i="3" s="1"/>
  <c r="X109" i="3" s="1"/>
  <c r="M46" i="3"/>
  <c r="AP112" i="3"/>
  <c r="AT113" i="3"/>
  <c r="AT110" i="3" s="1"/>
  <c r="AT109" i="3" s="1"/>
  <c r="AN113" i="3"/>
  <c r="N46" i="3"/>
  <c r="X46" i="3"/>
  <c r="AS46" i="3"/>
  <c r="J46" i="3"/>
  <c r="K112" i="3"/>
  <c r="N112" i="3"/>
  <c r="T112" i="3"/>
  <c r="T110" i="3" s="1"/>
  <c r="T109" i="3" s="1"/>
  <c r="AN112" i="3"/>
  <c r="AE112" i="3"/>
  <c r="S111" i="3"/>
  <c r="Q113" i="3"/>
  <c r="AK113" i="3"/>
  <c r="V113" i="3"/>
  <c r="AU113" i="3"/>
  <c r="W46" i="3"/>
  <c r="AO46" i="3"/>
  <c r="AT46" i="3"/>
  <c r="F21" i="3"/>
  <c r="I112" i="3"/>
  <c r="I110" i="3" s="1"/>
  <c r="I109" i="3" s="1"/>
  <c r="AL112" i="3"/>
  <c r="Y111" i="3"/>
  <c r="AG111" i="3"/>
  <c r="AA111" i="3"/>
  <c r="AA110" i="3" s="1"/>
  <c r="AA109" i="3" s="1"/>
  <c r="AB111" i="3"/>
  <c r="AD113" i="3"/>
  <c r="AJ113" i="3"/>
  <c r="AV113" i="3"/>
  <c r="Y112" i="3"/>
  <c r="AD46" i="3"/>
  <c r="AJ46" i="3"/>
  <c r="AP46" i="3"/>
  <c r="G46" i="3"/>
  <c r="AI46" i="3"/>
  <c r="W112" i="3"/>
  <c r="AV112" i="3"/>
  <c r="AJ111" i="3"/>
  <c r="AT111" i="3"/>
  <c r="AU111" i="3"/>
  <c r="S113" i="3"/>
  <c r="AN46" i="3"/>
  <c r="N120" i="3"/>
  <c r="U120" i="3"/>
  <c r="AB120" i="3"/>
  <c r="AI120" i="3"/>
  <c r="AP120" i="3"/>
  <c r="G120" i="3"/>
  <c r="H120" i="3"/>
  <c r="O120" i="3"/>
  <c r="V120" i="3"/>
  <c r="AC120" i="3"/>
  <c r="AJ120" i="3"/>
  <c r="AQ120" i="3"/>
  <c r="I120" i="3"/>
  <c r="P120" i="3"/>
  <c r="W120" i="3"/>
  <c r="AD120" i="3"/>
  <c r="AK120" i="3"/>
  <c r="AR120" i="3"/>
  <c r="J120" i="3"/>
  <c r="Q120" i="3"/>
  <c r="X120" i="3"/>
  <c r="AE120" i="3"/>
  <c r="AL120" i="3"/>
  <c r="AS120" i="3"/>
  <c r="K120" i="3"/>
  <c r="R120" i="3"/>
  <c r="Y120" i="3"/>
  <c r="AF120" i="3"/>
  <c r="AM120" i="3"/>
  <c r="AT120" i="3"/>
  <c r="L120" i="3"/>
  <c r="S120" i="3"/>
  <c r="Z120" i="3"/>
  <c r="AG120" i="3"/>
  <c r="AN120" i="3"/>
  <c r="AU120" i="3"/>
  <c r="M120" i="3"/>
  <c r="T120" i="3"/>
  <c r="AA120" i="3"/>
  <c r="AH120" i="3"/>
  <c r="AO120" i="3"/>
  <c r="AV120" i="3"/>
  <c r="Z112" i="3"/>
  <c r="Z110" i="3" s="1"/>
  <c r="Z109" i="3" s="1"/>
  <c r="AM112" i="3"/>
  <c r="AD112" i="3"/>
  <c r="W111" i="3"/>
  <c r="L46" i="3"/>
  <c r="V46" i="3"/>
  <c r="AF46" i="3"/>
  <c r="AK112" i="3"/>
  <c r="AK110" i="3" s="1"/>
  <c r="AK109" i="3" s="1"/>
  <c r="Q112" i="3"/>
  <c r="Q110" i="3" s="1"/>
  <c r="Q109" i="3" s="1"/>
  <c r="AC110" i="3"/>
  <c r="AC109" i="3" s="1"/>
  <c r="J110" i="3"/>
  <c r="J109" i="3" s="1"/>
  <c r="AQ110" i="3"/>
  <c r="AQ109" i="3" s="1"/>
  <c r="AN110" i="3"/>
  <c r="AN109" i="3" s="1"/>
  <c r="AH110" i="3"/>
  <c r="AH109" i="3" s="1"/>
  <c r="AL110" i="3"/>
  <c r="AL109" i="3" s="1"/>
  <c r="P110" i="3"/>
  <c r="P109" i="3" s="1"/>
  <c r="AU110" i="3"/>
  <c r="AU109" i="3" s="1"/>
  <c r="AO110" i="3"/>
  <c r="AO109" i="3" s="1"/>
  <c r="U110" i="3"/>
  <c r="U109" i="3" s="1"/>
  <c r="F113" i="3"/>
  <c r="AM110" i="3"/>
  <c r="AM109" i="3" s="1"/>
  <c r="H110" i="3"/>
  <c r="H109" i="3" s="1"/>
  <c r="AV110" i="3"/>
  <c r="AV109" i="3" s="1"/>
  <c r="AB110" i="3"/>
  <c r="AB109" i="3" s="1"/>
  <c r="O110" i="3"/>
  <c r="O109" i="3" s="1"/>
  <c r="R110" i="3"/>
  <c r="R109" i="3" s="1"/>
  <c r="L110" i="3"/>
  <c r="L109" i="3" s="1"/>
  <c r="AD110" i="3"/>
  <c r="AD109" i="3" s="1"/>
  <c r="AI110" i="3"/>
  <c r="AI109" i="3" s="1"/>
  <c r="V110" i="3"/>
  <c r="V109" i="3" s="1"/>
  <c r="Y110" i="3"/>
  <c r="Y109" i="3" s="1"/>
  <c r="S110" i="3"/>
  <c r="S109" i="3" s="1"/>
  <c r="M110" i="3"/>
  <c r="M109" i="3" s="1"/>
  <c r="AE110" i="3"/>
  <c r="AE109" i="3" s="1"/>
  <c r="AP110" i="3"/>
  <c r="AP109" i="3" s="1"/>
  <c r="AV121" i="3"/>
  <c r="AO121" i="3"/>
  <c r="AH121" i="3"/>
  <c r="AA121" i="3"/>
  <c r="T121" i="3"/>
  <c r="M121" i="3"/>
  <c r="AT121" i="3"/>
  <c r="AM121" i="3"/>
  <c r="AF121" i="3"/>
  <c r="Y121" i="3"/>
  <c r="R121" i="3"/>
  <c r="K121" i="3"/>
  <c r="AR121" i="3"/>
  <c r="AK121" i="3"/>
  <c r="AD121" i="3"/>
  <c r="W121" i="3"/>
  <c r="P121" i="3"/>
  <c r="I121" i="3"/>
  <c r="AP121" i="3"/>
  <c r="AI121" i="3"/>
  <c r="AB121" i="3"/>
  <c r="U121" i="3"/>
  <c r="N121" i="3"/>
  <c r="G121" i="3"/>
  <c r="AQ121" i="3"/>
  <c r="Z121" i="3"/>
  <c r="J121" i="3"/>
  <c r="AG121" i="3"/>
  <c r="Q121" i="3"/>
  <c r="AU121" i="3"/>
  <c r="X121" i="3"/>
  <c r="AN121" i="3"/>
  <c r="S121" i="3"/>
  <c r="AJ121" i="3"/>
  <c r="L121" i="3"/>
  <c r="AC121" i="3"/>
  <c r="AS121" i="3"/>
  <c r="AL121" i="3"/>
  <c r="AE121" i="3"/>
  <c r="V121" i="3"/>
  <c r="O121" i="3"/>
  <c r="H121" i="3"/>
  <c r="AV118" i="3"/>
  <c r="AO118" i="3"/>
  <c r="AH118" i="3"/>
  <c r="AA118" i="3"/>
  <c r="T118" i="3"/>
  <c r="M118" i="3"/>
  <c r="AR118" i="3"/>
  <c r="AK118" i="3"/>
  <c r="AD118" i="3"/>
  <c r="W118" i="3"/>
  <c r="P118" i="3"/>
  <c r="I118" i="3"/>
  <c r="AP118" i="3"/>
  <c r="AF118" i="3"/>
  <c r="V118" i="3"/>
  <c r="L118" i="3"/>
  <c r="AT118" i="3"/>
  <c r="AJ118" i="3"/>
  <c r="Z118" i="3"/>
  <c r="Q118" i="3"/>
  <c r="G118" i="3"/>
  <c r="AI118" i="3"/>
  <c r="U118" i="3"/>
  <c r="H118" i="3"/>
  <c r="AN118" i="3"/>
  <c r="AB118" i="3"/>
  <c r="N118" i="3"/>
  <c r="AG118" i="3"/>
  <c r="O118" i="3"/>
  <c r="AE118" i="3"/>
  <c r="K118" i="3"/>
  <c r="AU118" i="3"/>
  <c r="AC118" i="3"/>
  <c r="J118" i="3"/>
  <c r="AS118" i="3"/>
  <c r="Y118" i="3"/>
  <c r="AQ118" i="3"/>
  <c r="X118" i="3"/>
  <c r="AL118" i="3"/>
  <c r="R118" i="3"/>
  <c r="AM118" i="3"/>
  <c r="S118" i="3"/>
  <c r="AR117" i="3"/>
  <c r="AK117" i="3"/>
  <c r="AD117" i="3"/>
  <c r="W117" i="3"/>
  <c r="P117" i="3"/>
  <c r="I117" i="3"/>
  <c r="AU117" i="3"/>
  <c r="AN117" i="3"/>
  <c r="AG117" i="3"/>
  <c r="Z117" i="3"/>
  <c r="S117" i="3"/>
  <c r="L117" i="3"/>
  <c r="AV117" i="3"/>
  <c r="AL117" i="3"/>
  <c r="AB117" i="3"/>
  <c r="R117" i="3"/>
  <c r="H117" i="3"/>
  <c r="AP117" i="3"/>
  <c r="AF117" i="3"/>
  <c r="V117" i="3"/>
  <c r="M117" i="3"/>
  <c r="AM117" i="3"/>
  <c r="Y117" i="3"/>
  <c r="K117" i="3"/>
  <c r="AS117" i="3"/>
  <c r="AE117" i="3"/>
  <c r="Q117" i="3"/>
  <c r="AO117" i="3"/>
  <c r="U117" i="3"/>
  <c r="AJ117" i="3"/>
  <c r="T117" i="3"/>
  <c r="AI117" i="3"/>
  <c r="O117" i="3"/>
  <c r="AH117" i="3"/>
  <c r="N117" i="3"/>
  <c r="AC117" i="3"/>
  <c r="J117" i="3"/>
  <c r="AQ117" i="3"/>
  <c r="X117" i="3"/>
  <c r="AA117" i="3"/>
  <c r="AT117" i="3"/>
  <c r="G117" i="3"/>
  <c r="AS119" i="3"/>
  <c r="AL119" i="3"/>
  <c r="AE119" i="3"/>
  <c r="X119" i="3"/>
  <c r="Q119" i="3"/>
  <c r="J119" i="3"/>
  <c r="AV119" i="3"/>
  <c r="AO119" i="3"/>
  <c r="AH119" i="3"/>
  <c r="AA119" i="3"/>
  <c r="T119" i="3"/>
  <c r="M119" i="3"/>
  <c r="AT119" i="3"/>
  <c r="AJ119" i="3"/>
  <c r="Z119" i="3"/>
  <c r="P119" i="3"/>
  <c r="G119" i="3"/>
  <c r="AN119" i="3"/>
  <c r="AD119" i="3"/>
  <c r="U119" i="3"/>
  <c r="K119" i="3"/>
  <c r="AR119" i="3"/>
  <c r="AF119" i="3"/>
  <c r="R119" i="3"/>
  <c r="AP119" i="3"/>
  <c r="AK119" i="3"/>
  <c r="W119" i="3"/>
  <c r="I119" i="3"/>
  <c r="AB119" i="3"/>
  <c r="H119" i="3"/>
  <c r="AU119" i="3"/>
  <c r="Y119" i="3"/>
  <c r="AQ119" i="3"/>
  <c r="V119" i="3"/>
  <c r="AM119" i="3"/>
  <c r="S119" i="3"/>
  <c r="AI119" i="3"/>
  <c r="O119" i="3"/>
  <c r="AC119" i="3"/>
  <c r="L119" i="3"/>
  <c r="AG119" i="3"/>
  <c r="N119" i="3"/>
  <c r="AR46" i="3"/>
  <c r="O46" i="3"/>
  <c r="AV46" i="3"/>
  <c r="AC46" i="3"/>
  <c r="C61" i="3"/>
  <c r="D65" i="3" s="1"/>
  <c r="F18" i="3"/>
  <c r="I17" i="3"/>
  <c r="D115" i="3"/>
  <c r="D94" i="3"/>
  <c r="E94" i="3" s="1"/>
  <c r="AG46" i="3"/>
  <c r="D99" i="3"/>
  <c r="E99" i="3" s="1"/>
  <c r="D106" i="3"/>
  <c r="E106" i="3" s="1"/>
  <c r="C100" i="3"/>
  <c r="D104" i="3"/>
  <c r="E104" i="3" s="1"/>
  <c r="D103" i="3"/>
  <c r="D105" i="3"/>
  <c r="E105" i="3" s="1"/>
  <c r="D107" i="3"/>
  <c r="E107" i="3" s="1"/>
  <c r="S46" i="3"/>
  <c r="Y46" i="3"/>
  <c r="AU46" i="3"/>
  <c r="T46" i="3"/>
  <c r="F19" i="3"/>
  <c r="K46" i="3"/>
  <c r="Q46" i="3"/>
  <c r="AM46" i="3"/>
  <c r="AA46" i="3"/>
  <c r="D98" i="3"/>
  <c r="E98" i="3" s="1"/>
  <c r="E116" i="3"/>
  <c r="F27" i="3"/>
  <c r="I46" i="3"/>
  <c r="AE46" i="3"/>
  <c r="AH46" i="3"/>
  <c r="G17" i="3"/>
  <c r="D95" i="3"/>
  <c r="E95" i="3" s="1"/>
  <c r="D97" i="3"/>
  <c r="E97" i="3" s="1"/>
  <c r="D93" i="3"/>
  <c r="E93" i="3" s="1"/>
  <c r="D96" i="3"/>
  <c r="E96" i="3" s="1"/>
  <c r="D92" i="3"/>
  <c r="AV108" i="3"/>
  <c r="AO108" i="3"/>
  <c r="AP108" i="3"/>
  <c r="AH108" i="3"/>
  <c r="AA108" i="3"/>
  <c r="T108" i="3"/>
  <c r="M108" i="3"/>
  <c r="AS108" i="3"/>
  <c r="AK108" i="3"/>
  <c r="AD108" i="3"/>
  <c r="W108" i="3"/>
  <c r="P108" i="3"/>
  <c r="I108" i="3"/>
  <c r="AR108" i="3"/>
  <c r="AG108" i="3"/>
  <c r="X108" i="3"/>
  <c r="N108" i="3"/>
  <c r="AL108" i="3"/>
  <c r="AB108" i="3"/>
  <c r="R108" i="3"/>
  <c r="H108" i="3"/>
  <c r="AJ108" i="3"/>
  <c r="V108" i="3"/>
  <c r="J108" i="3"/>
  <c r="AI108" i="3"/>
  <c r="U108" i="3"/>
  <c r="G108" i="3"/>
  <c r="AU108" i="3"/>
  <c r="AF108" i="3"/>
  <c r="S108" i="3"/>
  <c r="AT108" i="3"/>
  <c r="AE108" i="3"/>
  <c r="Q108" i="3"/>
  <c r="AQ108" i="3"/>
  <c r="AC108" i="3"/>
  <c r="O108" i="3"/>
  <c r="AM108" i="3"/>
  <c r="Y108" i="3"/>
  <c r="K108" i="3"/>
  <c r="Z108" i="3"/>
  <c r="AN108" i="3"/>
  <c r="L108" i="3"/>
  <c r="F111" i="3" l="1"/>
  <c r="AG110" i="3"/>
  <c r="AG109" i="3" s="1"/>
  <c r="W110" i="3"/>
  <c r="W109" i="3" s="1"/>
  <c r="AJ110" i="3"/>
  <c r="AJ109" i="3" s="1"/>
  <c r="K110" i="3"/>
  <c r="K109" i="3" s="1"/>
  <c r="F112" i="3"/>
  <c r="F110" i="3" s="1"/>
  <c r="D102" i="3"/>
  <c r="D100" i="3" s="1"/>
  <c r="E103" i="3"/>
  <c r="F108" i="3"/>
  <c r="D91" i="3"/>
  <c r="E92" i="3"/>
  <c r="AQ98" i="3"/>
  <c r="AJ98" i="3"/>
  <c r="AC98" i="3"/>
  <c r="V98" i="3"/>
  <c r="O98" i="3"/>
  <c r="H98" i="3"/>
  <c r="AP98" i="3"/>
  <c r="AH98" i="3"/>
  <c r="Z98" i="3"/>
  <c r="R98" i="3"/>
  <c r="J98" i="3"/>
  <c r="AT98" i="3"/>
  <c r="AL98" i="3"/>
  <c r="AD98" i="3"/>
  <c r="U98" i="3"/>
  <c r="M98" i="3"/>
  <c r="AM98" i="3"/>
  <c r="AA98" i="3"/>
  <c r="P98" i="3"/>
  <c r="AU98" i="3"/>
  <c r="AI98" i="3"/>
  <c r="X98" i="3"/>
  <c r="L98" i="3"/>
  <c r="AR98" i="3"/>
  <c r="AF98" i="3"/>
  <c r="T98" i="3"/>
  <c r="I98" i="3"/>
  <c r="AN98" i="3"/>
  <c r="AB98" i="3"/>
  <c r="Q98" i="3"/>
  <c r="AV98" i="3"/>
  <c r="W98" i="3"/>
  <c r="AG98" i="3"/>
  <c r="G98" i="3"/>
  <c r="AE98" i="3"/>
  <c r="Y98" i="3"/>
  <c r="S98" i="3"/>
  <c r="N98" i="3"/>
  <c r="AS98" i="3"/>
  <c r="K98" i="3"/>
  <c r="AK98" i="3"/>
  <c r="AO98" i="3"/>
  <c r="F17" i="3"/>
  <c r="F117" i="3"/>
  <c r="F118" i="3"/>
  <c r="AP106" i="3"/>
  <c r="AI106" i="3"/>
  <c r="AB106" i="3"/>
  <c r="U106" i="3"/>
  <c r="N106" i="3"/>
  <c r="G106" i="3"/>
  <c r="AS106" i="3"/>
  <c r="AL106" i="3"/>
  <c r="AE106" i="3"/>
  <c r="X106" i="3"/>
  <c r="Q106" i="3"/>
  <c r="J106" i="3"/>
  <c r="AV106" i="3"/>
  <c r="AM106" i="3"/>
  <c r="AC106" i="3"/>
  <c r="S106" i="3"/>
  <c r="I106" i="3"/>
  <c r="AQ106" i="3"/>
  <c r="AG106" i="3"/>
  <c r="W106" i="3"/>
  <c r="M106" i="3"/>
  <c r="AU106" i="3"/>
  <c r="AH106" i="3"/>
  <c r="T106" i="3"/>
  <c r="AT106" i="3"/>
  <c r="AF106" i="3"/>
  <c r="AR106" i="3"/>
  <c r="AD106" i="3"/>
  <c r="P106" i="3"/>
  <c r="AO106" i="3"/>
  <c r="AN106" i="3"/>
  <c r="Z106" i="3"/>
  <c r="L106" i="3"/>
  <c r="AJ106" i="3"/>
  <c r="V106" i="3"/>
  <c r="H106" i="3"/>
  <c r="O106" i="3"/>
  <c r="AA106" i="3"/>
  <c r="K106" i="3"/>
  <c r="AK106" i="3"/>
  <c r="R106" i="3"/>
  <c r="Y106" i="3"/>
  <c r="AR96" i="3"/>
  <c r="AV96" i="3"/>
  <c r="AN96" i="3"/>
  <c r="AG96" i="3"/>
  <c r="Z96" i="3"/>
  <c r="S96" i="3"/>
  <c r="L96" i="3"/>
  <c r="AU96" i="3"/>
  <c r="AL96" i="3"/>
  <c r="AD96" i="3"/>
  <c r="V96" i="3"/>
  <c r="N96" i="3"/>
  <c r="AS96" i="3"/>
  <c r="AJ96" i="3"/>
  <c r="AB96" i="3"/>
  <c r="T96" i="3"/>
  <c r="K96" i="3"/>
  <c r="AP96" i="3"/>
  <c r="AH96" i="3"/>
  <c r="Y96" i="3"/>
  <c r="Q96" i="3"/>
  <c r="I96" i="3"/>
  <c r="AM96" i="3"/>
  <c r="AE96" i="3"/>
  <c r="W96" i="3"/>
  <c r="O96" i="3"/>
  <c r="G96" i="3"/>
  <c r="AT96" i="3"/>
  <c r="AA96" i="3"/>
  <c r="H96" i="3"/>
  <c r="AI96" i="3"/>
  <c r="P96" i="3"/>
  <c r="AC96" i="3"/>
  <c r="X96" i="3"/>
  <c r="U96" i="3"/>
  <c r="AQ96" i="3"/>
  <c r="R96" i="3"/>
  <c r="AO96" i="3"/>
  <c r="M96" i="3"/>
  <c r="AF96" i="3"/>
  <c r="AK96" i="3"/>
  <c r="J96" i="3"/>
  <c r="AT99" i="3"/>
  <c r="AM99" i="3"/>
  <c r="AF99" i="3"/>
  <c r="Y99" i="3"/>
  <c r="R99" i="3"/>
  <c r="K99" i="3"/>
  <c r="AS99" i="3"/>
  <c r="AK99" i="3"/>
  <c r="AC99" i="3"/>
  <c r="U99" i="3"/>
  <c r="M99" i="3"/>
  <c r="AO99" i="3"/>
  <c r="AG99" i="3"/>
  <c r="X99" i="3"/>
  <c r="P99" i="3"/>
  <c r="H99" i="3"/>
  <c r="AL99" i="3"/>
  <c r="AA99" i="3"/>
  <c r="O99" i="3"/>
  <c r="AU99" i="3"/>
  <c r="AI99" i="3"/>
  <c r="W99" i="3"/>
  <c r="L99" i="3"/>
  <c r="AQ99" i="3"/>
  <c r="AE99" i="3"/>
  <c r="T99" i="3"/>
  <c r="I99" i="3"/>
  <c r="AN99" i="3"/>
  <c r="AB99" i="3"/>
  <c r="Q99" i="3"/>
  <c r="Z99" i="3"/>
  <c r="AJ99" i="3"/>
  <c r="J99" i="3"/>
  <c r="S99" i="3"/>
  <c r="AV99" i="3"/>
  <c r="N99" i="3"/>
  <c r="AR99" i="3"/>
  <c r="G99" i="3"/>
  <c r="AP99" i="3"/>
  <c r="AH99" i="3"/>
  <c r="V99" i="3"/>
  <c r="AD99" i="3"/>
  <c r="F121" i="3"/>
  <c r="F120" i="3"/>
  <c r="AR93" i="3"/>
  <c r="AK93" i="3"/>
  <c r="AD93" i="3"/>
  <c r="W93" i="3"/>
  <c r="P93" i="3"/>
  <c r="I93" i="3"/>
  <c r="AP93" i="3"/>
  <c r="AH93" i="3"/>
  <c r="Z93" i="3"/>
  <c r="R93" i="3"/>
  <c r="J93" i="3"/>
  <c r="AT93" i="3"/>
  <c r="AL93" i="3"/>
  <c r="AC93" i="3"/>
  <c r="U93" i="3"/>
  <c r="M93" i="3"/>
  <c r="AU93" i="3"/>
  <c r="AI93" i="3"/>
  <c r="X93" i="3"/>
  <c r="L93" i="3"/>
  <c r="AN93" i="3"/>
  <c r="AB93" i="3"/>
  <c r="Q93" i="3"/>
  <c r="AQ93" i="3"/>
  <c r="AA93" i="3"/>
  <c r="K93" i="3"/>
  <c r="AO93" i="3"/>
  <c r="Y93" i="3"/>
  <c r="H93" i="3"/>
  <c r="AM93" i="3"/>
  <c r="V93" i="3"/>
  <c r="G93" i="3"/>
  <c r="AJ93" i="3"/>
  <c r="T93" i="3"/>
  <c r="AG93" i="3"/>
  <c r="S93" i="3"/>
  <c r="AS93" i="3"/>
  <c r="AE93" i="3"/>
  <c r="N93" i="3"/>
  <c r="AV93" i="3"/>
  <c r="AF93" i="3"/>
  <c r="O93" i="3"/>
  <c r="AU97" i="3"/>
  <c r="AN97" i="3"/>
  <c r="AG97" i="3"/>
  <c r="Z97" i="3"/>
  <c r="S97" i="3"/>
  <c r="L97" i="3"/>
  <c r="AV97" i="3"/>
  <c r="AQ97" i="3"/>
  <c r="AI97" i="3"/>
  <c r="AA97" i="3"/>
  <c r="R97" i="3"/>
  <c r="J97" i="3"/>
  <c r="AM97" i="3"/>
  <c r="AD97" i="3"/>
  <c r="U97" i="3"/>
  <c r="K97" i="3"/>
  <c r="AT97" i="3"/>
  <c r="AK97" i="3"/>
  <c r="AB97" i="3"/>
  <c r="Q97" i="3"/>
  <c r="H97" i="3"/>
  <c r="AR97" i="3"/>
  <c r="AH97" i="3"/>
  <c r="X97" i="3"/>
  <c r="O97" i="3"/>
  <c r="AO97" i="3"/>
  <c r="AE97" i="3"/>
  <c r="V97" i="3"/>
  <c r="M97" i="3"/>
  <c r="AP97" i="3"/>
  <c r="T97" i="3"/>
  <c r="AC97" i="3"/>
  <c r="G97" i="3"/>
  <c r="AL97" i="3"/>
  <c r="I97" i="3"/>
  <c r="AJ97" i="3"/>
  <c r="AF97" i="3"/>
  <c r="Y97" i="3"/>
  <c r="W97" i="3"/>
  <c r="AS97" i="3"/>
  <c r="N97" i="3"/>
  <c r="P97" i="3"/>
  <c r="AS105" i="3"/>
  <c r="AL105" i="3"/>
  <c r="AE105" i="3"/>
  <c r="X105" i="3"/>
  <c r="Q105" i="3"/>
  <c r="J105" i="3"/>
  <c r="AV105" i="3"/>
  <c r="AO105" i="3"/>
  <c r="AH105" i="3"/>
  <c r="AA105" i="3"/>
  <c r="T105" i="3"/>
  <c r="M105" i="3"/>
  <c r="AR105" i="3"/>
  <c r="AI105" i="3"/>
  <c r="Y105" i="3"/>
  <c r="O105" i="3"/>
  <c r="AM105" i="3"/>
  <c r="AC105" i="3"/>
  <c r="S105" i="3"/>
  <c r="I105" i="3"/>
  <c r="AK105" i="3"/>
  <c r="W105" i="3"/>
  <c r="K105" i="3"/>
  <c r="AU105" i="3"/>
  <c r="AG105" i="3"/>
  <c r="U105" i="3"/>
  <c r="G105" i="3"/>
  <c r="AQ105" i="3"/>
  <c r="AD105" i="3"/>
  <c r="P105" i="3"/>
  <c r="AN105" i="3"/>
  <c r="Z105" i="3"/>
  <c r="L105" i="3"/>
  <c r="AB105" i="3"/>
  <c r="AP105" i="3"/>
  <c r="H105" i="3"/>
  <c r="N105" i="3"/>
  <c r="AT105" i="3"/>
  <c r="AJ105" i="3"/>
  <c r="AF105" i="3"/>
  <c r="R105" i="3"/>
  <c r="V105" i="3"/>
  <c r="AU94" i="3"/>
  <c r="AN94" i="3"/>
  <c r="AG94" i="3"/>
  <c r="Z94" i="3"/>
  <c r="S94" i="3"/>
  <c r="L94" i="3"/>
  <c r="AS94" i="3"/>
  <c r="AK94" i="3"/>
  <c r="AC94" i="3"/>
  <c r="U94" i="3"/>
  <c r="M94" i="3"/>
  <c r="AO94" i="3"/>
  <c r="AF94" i="3"/>
  <c r="X94" i="3"/>
  <c r="P94" i="3"/>
  <c r="H94" i="3"/>
  <c r="AT94" i="3"/>
  <c r="AI94" i="3"/>
  <c r="W94" i="3"/>
  <c r="K94" i="3"/>
  <c r="AM94" i="3"/>
  <c r="AB94" i="3"/>
  <c r="Q94" i="3"/>
  <c r="AR94" i="3"/>
  <c r="AD94" i="3"/>
  <c r="N94" i="3"/>
  <c r="AQ94" i="3"/>
  <c r="AA94" i="3"/>
  <c r="J94" i="3"/>
  <c r="AP94" i="3"/>
  <c r="Y94" i="3"/>
  <c r="I94" i="3"/>
  <c r="AL94" i="3"/>
  <c r="V94" i="3"/>
  <c r="G94" i="3"/>
  <c r="AJ94" i="3"/>
  <c r="T94" i="3"/>
  <c r="AV94" i="3"/>
  <c r="AE94" i="3"/>
  <c r="O94" i="3"/>
  <c r="R94" i="3"/>
  <c r="AH94" i="3"/>
  <c r="F119" i="3"/>
  <c r="D89" i="3"/>
  <c r="E89" i="3" s="1"/>
  <c r="D81" i="3"/>
  <c r="E81" i="3" s="1"/>
  <c r="D84" i="3"/>
  <c r="E84" i="3" s="1"/>
  <c r="D74" i="3"/>
  <c r="E74" i="3" s="1"/>
  <c r="D73" i="3"/>
  <c r="E73" i="3" s="1"/>
  <c r="D76" i="3"/>
  <c r="E76" i="3" s="1"/>
  <c r="D82" i="3"/>
  <c r="E82" i="3" s="1"/>
  <c r="D88" i="3"/>
  <c r="E88" i="3" s="1"/>
  <c r="D69" i="3"/>
  <c r="E69" i="3" s="1"/>
  <c r="D67" i="3"/>
  <c r="E67" i="3" s="1"/>
  <c r="C60" i="3"/>
  <c r="D87" i="3"/>
  <c r="E87" i="3" s="1"/>
  <c r="D80" i="3"/>
  <c r="D85" i="3"/>
  <c r="E85" i="3" s="1"/>
  <c r="D68" i="3"/>
  <c r="E68" i="3" s="1"/>
  <c r="D78" i="3"/>
  <c r="E78" i="3" s="1"/>
  <c r="D75" i="3"/>
  <c r="E75" i="3" s="1"/>
  <c r="D77" i="3"/>
  <c r="E77" i="3" s="1"/>
  <c r="D86" i="3"/>
  <c r="E86" i="3" s="1"/>
  <c r="D66" i="3"/>
  <c r="E66" i="3" s="1"/>
  <c r="C63" i="3"/>
  <c r="A54" i="3" s="1"/>
  <c r="D83" i="3"/>
  <c r="E83" i="3" s="1"/>
  <c r="D70" i="3"/>
  <c r="E70" i="3" s="1"/>
  <c r="D72" i="3"/>
  <c r="AS107" i="3"/>
  <c r="AL107" i="3"/>
  <c r="AE107" i="3"/>
  <c r="X107" i="3"/>
  <c r="Q107" i="3"/>
  <c r="J107" i="3"/>
  <c r="AV107" i="3"/>
  <c r="AO107" i="3"/>
  <c r="AH107" i="3"/>
  <c r="AA107" i="3"/>
  <c r="T107" i="3"/>
  <c r="M107" i="3"/>
  <c r="AN107" i="3"/>
  <c r="AD107" i="3"/>
  <c r="U107" i="3"/>
  <c r="K107" i="3"/>
  <c r="AR107" i="3"/>
  <c r="AI107" i="3"/>
  <c r="Y107" i="3"/>
  <c r="O107" i="3"/>
  <c r="AP107" i="3"/>
  <c r="AB107" i="3"/>
  <c r="N107" i="3"/>
  <c r="AM107" i="3"/>
  <c r="Z107" i="3"/>
  <c r="L107" i="3"/>
  <c r="AK107" i="3"/>
  <c r="W107" i="3"/>
  <c r="I107" i="3"/>
  <c r="AJ107" i="3"/>
  <c r="V107" i="3"/>
  <c r="H107" i="3"/>
  <c r="AU107" i="3"/>
  <c r="AG107" i="3"/>
  <c r="S107" i="3"/>
  <c r="G107" i="3"/>
  <c r="AQ107" i="3"/>
  <c r="AC107" i="3"/>
  <c r="P107" i="3"/>
  <c r="R107" i="3"/>
  <c r="AT107" i="3"/>
  <c r="AF107" i="3"/>
  <c r="AQ95" i="3"/>
  <c r="AJ95" i="3"/>
  <c r="AC95" i="3"/>
  <c r="V95" i="3"/>
  <c r="O95" i="3"/>
  <c r="H95" i="3"/>
  <c r="AP95" i="3"/>
  <c r="AH95" i="3"/>
  <c r="Z95" i="3"/>
  <c r="R95" i="3"/>
  <c r="J95" i="3"/>
  <c r="AV95" i="3"/>
  <c r="AN95" i="3"/>
  <c r="AF95" i="3"/>
  <c r="X95" i="3"/>
  <c r="P95" i="3"/>
  <c r="G95" i="3"/>
  <c r="AT95" i="3"/>
  <c r="AL95" i="3"/>
  <c r="AD95" i="3"/>
  <c r="U95" i="3"/>
  <c r="M95" i="3"/>
  <c r="AR95" i="3"/>
  <c r="AI95" i="3"/>
  <c r="AA95" i="3"/>
  <c r="S95" i="3"/>
  <c r="K95" i="3"/>
  <c r="AG95" i="3"/>
  <c r="N95" i="3"/>
  <c r="AO95" i="3"/>
  <c r="W95" i="3"/>
  <c r="AU95" i="3"/>
  <c r="T95" i="3"/>
  <c r="AS95" i="3"/>
  <c r="Q95" i="3"/>
  <c r="AM95" i="3"/>
  <c r="L95" i="3"/>
  <c r="AK95" i="3"/>
  <c r="I95" i="3"/>
  <c r="AE95" i="3"/>
  <c r="Y95" i="3"/>
  <c r="AB95" i="3"/>
  <c r="AU115" i="3"/>
  <c r="AU114" i="3" s="1"/>
  <c r="AN115" i="3"/>
  <c r="AN114" i="3" s="1"/>
  <c r="AG116" i="3"/>
  <c r="AG115" i="3" s="1"/>
  <c r="AG114" i="3" s="1"/>
  <c r="Z116" i="3"/>
  <c r="Z115" i="3" s="1"/>
  <c r="Z114" i="3" s="1"/>
  <c r="S115" i="3"/>
  <c r="S114" i="3" s="1"/>
  <c r="L115" i="3"/>
  <c r="L114" i="3" s="1"/>
  <c r="AQ115" i="3"/>
  <c r="AQ114" i="3" s="1"/>
  <c r="AJ115" i="3"/>
  <c r="AJ114" i="3" s="1"/>
  <c r="AC116" i="3"/>
  <c r="AC115" i="3" s="1"/>
  <c r="AC114" i="3" s="1"/>
  <c r="V116" i="3"/>
  <c r="V115" i="3" s="1"/>
  <c r="V114" i="3" s="1"/>
  <c r="O115" i="3"/>
  <c r="O114" i="3" s="1"/>
  <c r="H115" i="3"/>
  <c r="H114" i="3" s="1"/>
  <c r="E115" i="3"/>
  <c r="AR115" i="3"/>
  <c r="AR114" i="3" s="1"/>
  <c r="AH116" i="3"/>
  <c r="AH115" i="3" s="1"/>
  <c r="AH114" i="3" s="1"/>
  <c r="X116" i="3"/>
  <c r="X115" i="3" s="1"/>
  <c r="X114" i="3" s="1"/>
  <c r="N116" i="3"/>
  <c r="N115" i="3" s="1"/>
  <c r="N114" i="3" s="1"/>
  <c r="AV116" i="3"/>
  <c r="AV115" i="3" s="1"/>
  <c r="AV114" i="3" s="1"/>
  <c r="AL116" i="3"/>
  <c r="AL115" i="3" s="1"/>
  <c r="AL114" i="3" s="1"/>
  <c r="AB115" i="3"/>
  <c r="AB114" i="3" s="1"/>
  <c r="R116" i="3"/>
  <c r="R115" i="3" s="1"/>
  <c r="R114" i="3" s="1"/>
  <c r="I116" i="3"/>
  <c r="I115" i="3" s="1"/>
  <c r="I114" i="3" s="1"/>
  <c r="AP116" i="3"/>
  <c r="AP115" i="3" s="1"/>
  <c r="AP114" i="3" s="1"/>
  <c r="AD116" i="3"/>
  <c r="AD115" i="3" s="1"/>
  <c r="AD114" i="3" s="1"/>
  <c r="P115" i="3"/>
  <c r="P114" i="3" s="1"/>
  <c r="AI116" i="3"/>
  <c r="AI115" i="3" s="1"/>
  <c r="AI114" i="3" s="1"/>
  <c r="U115" i="3"/>
  <c r="U114" i="3" s="1"/>
  <c r="G116" i="3"/>
  <c r="AT116" i="3"/>
  <c r="AT115" i="3" s="1"/>
  <c r="AT114" i="3" s="1"/>
  <c r="AA116" i="3"/>
  <c r="AA115" i="3" s="1"/>
  <c r="AA114" i="3" s="1"/>
  <c r="J116" i="3"/>
  <c r="J115" i="3" s="1"/>
  <c r="J114" i="3" s="1"/>
  <c r="AS116" i="3"/>
  <c r="AS115" i="3" s="1"/>
  <c r="AS114" i="3" s="1"/>
  <c r="Y116" i="3"/>
  <c r="Y115" i="3" s="1"/>
  <c r="Y114" i="3" s="1"/>
  <c r="AO115" i="3"/>
  <c r="AO114" i="3" s="1"/>
  <c r="W116" i="3"/>
  <c r="W115" i="3" s="1"/>
  <c r="W114" i="3" s="1"/>
  <c r="AM115" i="3"/>
  <c r="AM114" i="3" s="1"/>
  <c r="T115" i="3"/>
  <c r="T114" i="3" s="1"/>
  <c r="AK116" i="3"/>
  <c r="AK115" i="3" s="1"/>
  <c r="AK114" i="3" s="1"/>
  <c r="Q115" i="3"/>
  <c r="Q114" i="3" s="1"/>
  <c r="AE115" i="3"/>
  <c r="AE114" i="3" s="1"/>
  <c r="K115" i="3"/>
  <c r="K114" i="3" s="1"/>
  <c r="AF116" i="3"/>
  <c r="AF115" i="3" s="1"/>
  <c r="AF114" i="3" s="1"/>
  <c r="M115" i="3"/>
  <c r="M114" i="3" s="1"/>
  <c r="AV104" i="3"/>
  <c r="AO104" i="3"/>
  <c r="AR104" i="3"/>
  <c r="AK104" i="3"/>
  <c r="AD104" i="3"/>
  <c r="W104" i="3"/>
  <c r="P104" i="3"/>
  <c r="I104" i="3"/>
  <c r="AN104" i="3"/>
  <c r="AF104" i="3"/>
  <c r="X104" i="3"/>
  <c r="O104" i="3"/>
  <c r="G104" i="3"/>
  <c r="AS104" i="3"/>
  <c r="AI104" i="3"/>
  <c r="AA104" i="3"/>
  <c r="S104" i="3"/>
  <c r="K104" i="3"/>
  <c r="AP104" i="3"/>
  <c r="AC104" i="3"/>
  <c r="R104" i="3"/>
  <c r="AL104" i="3"/>
  <c r="Z104" i="3"/>
  <c r="N104" i="3"/>
  <c r="AU104" i="3"/>
  <c r="AH104" i="3"/>
  <c r="V104" i="3"/>
  <c r="L104" i="3"/>
  <c r="AQ104" i="3"/>
  <c r="AE104" i="3"/>
  <c r="T104" i="3"/>
  <c r="H104" i="3"/>
  <c r="AM104" i="3"/>
  <c r="M104" i="3"/>
  <c r="Y104" i="3"/>
  <c r="Q104" i="3"/>
  <c r="J104" i="3"/>
  <c r="AT104" i="3"/>
  <c r="AJ104" i="3"/>
  <c r="AG104" i="3"/>
  <c r="U104" i="3"/>
  <c r="AB104" i="3"/>
  <c r="AV83" i="3" l="1"/>
  <c r="AO83" i="3"/>
  <c r="AH83" i="3"/>
  <c r="AA83" i="3"/>
  <c r="T83" i="3"/>
  <c r="M83" i="3"/>
  <c r="AR83" i="3"/>
  <c r="AK83" i="3"/>
  <c r="AD83" i="3"/>
  <c r="W83" i="3"/>
  <c r="P83" i="3"/>
  <c r="I83" i="3"/>
  <c r="AM83" i="3"/>
  <c r="AC83" i="3"/>
  <c r="S83" i="3"/>
  <c r="J83" i="3"/>
  <c r="AQ83" i="3"/>
  <c r="AG83" i="3"/>
  <c r="X83" i="3"/>
  <c r="N83" i="3"/>
  <c r="AL83" i="3"/>
  <c r="Y83" i="3"/>
  <c r="K83" i="3"/>
  <c r="AU83" i="3"/>
  <c r="AI83" i="3"/>
  <c r="U83" i="3"/>
  <c r="G83" i="3"/>
  <c r="AS83" i="3"/>
  <c r="AE83" i="3"/>
  <c r="Q83" i="3"/>
  <c r="AN83" i="3"/>
  <c r="Z83" i="3"/>
  <c r="L83" i="3"/>
  <c r="V83" i="3"/>
  <c r="R83" i="3"/>
  <c r="AT83" i="3"/>
  <c r="O83" i="3"/>
  <c r="AP83" i="3"/>
  <c r="H83" i="3"/>
  <c r="AJ83" i="3"/>
  <c r="AB83" i="3"/>
  <c r="AF83" i="3"/>
  <c r="AV68" i="3"/>
  <c r="AO68" i="3"/>
  <c r="AH68" i="3"/>
  <c r="AA68" i="3"/>
  <c r="T68" i="3"/>
  <c r="M68" i="3"/>
  <c r="AS68" i="3"/>
  <c r="AK68" i="3"/>
  <c r="AC68" i="3"/>
  <c r="U68" i="3"/>
  <c r="L68" i="3"/>
  <c r="AR68" i="3"/>
  <c r="AI68" i="3"/>
  <c r="Y68" i="3"/>
  <c r="P68" i="3"/>
  <c r="G68" i="3"/>
  <c r="AM68" i="3"/>
  <c r="AD68" i="3"/>
  <c r="S68" i="3"/>
  <c r="J68" i="3"/>
  <c r="AN68" i="3"/>
  <c r="Z68" i="3"/>
  <c r="N68" i="3"/>
  <c r="AL68" i="3"/>
  <c r="X68" i="3"/>
  <c r="K68" i="3"/>
  <c r="AJ68" i="3"/>
  <c r="W68" i="3"/>
  <c r="I68" i="3"/>
  <c r="AU68" i="3"/>
  <c r="AG68" i="3"/>
  <c r="V68" i="3"/>
  <c r="H68" i="3"/>
  <c r="AT68" i="3"/>
  <c r="AF68" i="3"/>
  <c r="R68" i="3"/>
  <c r="AP68" i="3"/>
  <c r="AB68" i="3"/>
  <c r="O68" i="3"/>
  <c r="Q68" i="3"/>
  <c r="AQ68" i="3"/>
  <c r="AE68" i="3"/>
  <c r="AR69" i="3"/>
  <c r="AK69" i="3"/>
  <c r="AD69" i="3"/>
  <c r="W69" i="3"/>
  <c r="P69" i="3"/>
  <c r="I69" i="3"/>
  <c r="AV69" i="3"/>
  <c r="AN69" i="3"/>
  <c r="AF69" i="3"/>
  <c r="X69" i="3"/>
  <c r="O69" i="3"/>
  <c r="G69" i="3"/>
  <c r="AT69" i="3"/>
  <c r="AJ69" i="3"/>
  <c r="AA69" i="3"/>
  <c r="R69" i="3"/>
  <c r="H69" i="3"/>
  <c r="AO69" i="3"/>
  <c r="AE69" i="3"/>
  <c r="U69" i="3"/>
  <c r="L69" i="3"/>
  <c r="AS69" i="3"/>
  <c r="AG69" i="3"/>
  <c r="S69" i="3"/>
  <c r="AQ69" i="3"/>
  <c r="AC69" i="3"/>
  <c r="Q69" i="3"/>
  <c r="AP69" i="3"/>
  <c r="AB69" i="3"/>
  <c r="N69" i="3"/>
  <c r="AM69" i="3"/>
  <c r="Z69" i="3"/>
  <c r="M69" i="3"/>
  <c r="AL69" i="3"/>
  <c r="Y69" i="3"/>
  <c r="K69" i="3"/>
  <c r="AU69" i="3"/>
  <c r="AH69" i="3"/>
  <c r="T69" i="3"/>
  <c r="AI69" i="3"/>
  <c r="V69" i="3"/>
  <c r="J69" i="3"/>
  <c r="AP81" i="3"/>
  <c r="AI81" i="3"/>
  <c r="AB81" i="3"/>
  <c r="AS81" i="3"/>
  <c r="AL81" i="3"/>
  <c r="AE81" i="3"/>
  <c r="X81" i="3"/>
  <c r="Q81" i="3"/>
  <c r="J81" i="3"/>
  <c r="AR81" i="3"/>
  <c r="AH81" i="3"/>
  <c r="Y81" i="3"/>
  <c r="P81" i="3"/>
  <c r="H81" i="3"/>
  <c r="AV81" i="3"/>
  <c r="AM81" i="3"/>
  <c r="AC81" i="3"/>
  <c r="T81" i="3"/>
  <c r="L81" i="3"/>
  <c r="AJ81" i="3"/>
  <c r="V81" i="3"/>
  <c r="K81" i="3"/>
  <c r="AT81" i="3"/>
  <c r="AF81" i="3"/>
  <c r="S81" i="3"/>
  <c r="G81" i="3"/>
  <c r="AO81" i="3"/>
  <c r="AA81" i="3"/>
  <c r="O81" i="3"/>
  <c r="AK81" i="3"/>
  <c r="W81" i="3"/>
  <c r="M81" i="3"/>
  <c r="AD81" i="3"/>
  <c r="Z81" i="3"/>
  <c r="U81" i="3"/>
  <c r="AU81" i="3"/>
  <c r="R81" i="3"/>
  <c r="AQ81" i="3"/>
  <c r="N81" i="3"/>
  <c r="AG81" i="3"/>
  <c r="AN81" i="3"/>
  <c r="I81" i="3"/>
  <c r="AU85" i="3"/>
  <c r="AN85" i="3"/>
  <c r="AG85" i="3"/>
  <c r="Z85" i="3"/>
  <c r="S85" i="3"/>
  <c r="L85" i="3"/>
  <c r="AQ85" i="3"/>
  <c r="AJ85" i="3"/>
  <c r="AC85" i="3"/>
  <c r="V85" i="3"/>
  <c r="O85" i="3"/>
  <c r="H85" i="3"/>
  <c r="AS85" i="3"/>
  <c r="AI85" i="3"/>
  <c r="Y85" i="3"/>
  <c r="P85" i="3"/>
  <c r="AM85" i="3"/>
  <c r="AD85" i="3"/>
  <c r="T85" i="3"/>
  <c r="J85" i="3"/>
  <c r="AO85" i="3"/>
  <c r="AA85" i="3"/>
  <c r="M85" i="3"/>
  <c r="AK85" i="3"/>
  <c r="W85" i="3"/>
  <c r="I85" i="3"/>
  <c r="AV85" i="3"/>
  <c r="AT85" i="3"/>
  <c r="AF85" i="3"/>
  <c r="R85" i="3"/>
  <c r="AP85" i="3"/>
  <c r="AB85" i="3"/>
  <c r="N85" i="3"/>
  <c r="X85" i="3"/>
  <c r="U85" i="3"/>
  <c r="Q85" i="3"/>
  <c r="AR85" i="3"/>
  <c r="K85" i="3"/>
  <c r="AL85" i="3"/>
  <c r="G85" i="3"/>
  <c r="AE85" i="3"/>
  <c r="AH85" i="3"/>
  <c r="F95" i="3"/>
  <c r="AP66" i="3"/>
  <c r="AI66" i="3"/>
  <c r="AB66" i="3"/>
  <c r="U66" i="3"/>
  <c r="N66" i="3"/>
  <c r="G66" i="3"/>
  <c r="AV66" i="3"/>
  <c r="AN66" i="3"/>
  <c r="AF66" i="3"/>
  <c r="X66" i="3"/>
  <c r="P66" i="3"/>
  <c r="H66" i="3"/>
  <c r="AQ66" i="3"/>
  <c r="AG66" i="3"/>
  <c r="W66" i="3"/>
  <c r="M66" i="3"/>
  <c r="AT66" i="3"/>
  <c r="AK66" i="3"/>
  <c r="AA66" i="3"/>
  <c r="R66" i="3"/>
  <c r="I66" i="3"/>
  <c r="AM66" i="3"/>
  <c r="Z66" i="3"/>
  <c r="L66" i="3"/>
  <c r="AL66" i="3"/>
  <c r="Y66" i="3"/>
  <c r="K66" i="3"/>
  <c r="AJ66" i="3"/>
  <c r="V66" i="3"/>
  <c r="J66" i="3"/>
  <c r="AU66" i="3"/>
  <c r="AH66" i="3"/>
  <c r="T66" i="3"/>
  <c r="AS66" i="3"/>
  <c r="AE66" i="3"/>
  <c r="S66" i="3"/>
  <c r="AO66" i="3"/>
  <c r="AC66" i="3"/>
  <c r="O66" i="3"/>
  <c r="AD66" i="3"/>
  <c r="Q66" i="3"/>
  <c r="AR66" i="3"/>
  <c r="D79" i="3"/>
  <c r="E80" i="3"/>
  <c r="AS82" i="3"/>
  <c r="AL82" i="3"/>
  <c r="AE82" i="3"/>
  <c r="X82" i="3"/>
  <c r="Q82" i="3"/>
  <c r="J82" i="3"/>
  <c r="AV82" i="3"/>
  <c r="AO82" i="3"/>
  <c r="AH82" i="3"/>
  <c r="AA82" i="3"/>
  <c r="T82" i="3"/>
  <c r="M82" i="3"/>
  <c r="AT82" i="3"/>
  <c r="AJ82" i="3"/>
  <c r="Z82" i="3"/>
  <c r="P82" i="3"/>
  <c r="G82" i="3"/>
  <c r="AN82" i="3"/>
  <c r="AD82" i="3"/>
  <c r="U82" i="3"/>
  <c r="K82" i="3"/>
  <c r="AQ82" i="3"/>
  <c r="AC82" i="3"/>
  <c r="O82" i="3"/>
  <c r="AM82" i="3"/>
  <c r="Y82" i="3"/>
  <c r="L82" i="3"/>
  <c r="AI82" i="3"/>
  <c r="V82" i="3"/>
  <c r="H82" i="3"/>
  <c r="AR82" i="3"/>
  <c r="AF82" i="3"/>
  <c r="R82" i="3"/>
  <c r="AP82" i="3"/>
  <c r="I82" i="3"/>
  <c r="AK82" i="3"/>
  <c r="AG82" i="3"/>
  <c r="AB82" i="3"/>
  <c r="W82" i="3"/>
  <c r="AU82" i="3"/>
  <c r="N82" i="3"/>
  <c r="S82" i="3"/>
  <c r="F99" i="3"/>
  <c r="F98" i="3"/>
  <c r="AQ89" i="3"/>
  <c r="AJ89" i="3"/>
  <c r="AC89" i="3"/>
  <c r="V89" i="3"/>
  <c r="O89" i="3"/>
  <c r="H89" i="3"/>
  <c r="AR89" i="3"/>
  <c r="AI89" i="3"/>
  <c r="AA89" i="3"/>
  <c r="S89" i="3"/>
  <c r="K89" i="3"/>
  <c r="AU89" i="3"/>
  <c r="AM89" i="3"/>
  <c r="AE89" i="3"/>
  <c r="W89" i="3"/>
  <c r="N89" i="3"/>
  <c r="AS89" i="3"/>
  <c r="AG89" i="3"/>
  <c r="U89" i="3"/>
  <c r="J89" i="3"/>
  <c r="AL89" i="3"/>
  <c r="Z89" i="3"/>
  <c r="P89" i="3"/>
  <c r="AV89" i="3"/>
  <c r="AF89" i="3"/>
  <c r="Q89" i="3"/>
  <c r="AT89" i="3"/>
  <c r="AD89" i="3"/>
  <c r="M89" i="3"/>
  <c r="AP89" i="3"/>
  <c r="AB89" i="3"/>
  <c r="L89" i="3"/>
  <c r="AO89" i="3"/>
  <c r="Y89" i="3"/>
  <c r="I89" i="3"/>
  <c r="AN89" i="3"/>
  <c r="X89" i="3"/>
  <c r="G89" i="3"/>
  <c r="AH89" i="3"/>
  <c r="R89" i="3"/>
  <c r="AK89" i="3"/>
  <c r="T89" i="3"/>
  <c r="AV86" i="3"/>
  <c r="AQ86" i="3"/>
  <c r="AJ86" i="3"/>
  <c r="AC86" i="3"/>
  <c r="V86" i="3"/>
  <c r="O86" i="3"/>
  <c r="H86" i="3"/>
  <c r="AT86" i="3"/>
  <c r="AM86" i="3"/>
  <c r="AF86" i="3"/>
  <c r="Y86" i="3"/>
  <c r="R86" i="3"/>
  <c r="K86" i="3"/>
  <c r="AL86" i="3"/>
  <c r="AB86" i="3"/>
  <c r="S86" i="3"/>
  <c r="I86" i="3"/>
  <c r="AP86" i="3"/>
  <c r="AG86" i="3"/>
  <c r="W86" i="3"/>
  <c r="M86" i="3"/>
  <c r="AU86" i="3"/>
  <c r="AH86" i="3"/>
  <c r="T86" i="3"/>
  <c r="AS86" i="3"/>
  <c r="AE86" i="3"/>
  <c r="Q86" i="3"/>
  <c r="AR86" i="3"/>
  <c r="AD86" i="3"/>
  <c r="P86" i="3"/>
  <c r="AO86" i="3"/>
  <c r="AA86" i="3"/>
  <c r="N86" i="3"/>
  <c r="AN86" i="3"/>
  <c r="Z86" i="3"/>
  <c r="L86" i="3"/>
  <c r="AI86" i="3"/>
  <c r="U86" i="3"/>
  <c r="G86" i="3"/>
  <c r="X86" i="3"/>
  <c r="J86" i="3"/>
  <c r="AK86" i="3"/>
  <c r="AR87" i="3"/>
  <c r="AK87" i="3"/>
  <c r="AD87" i="3"/>
  <c r="W87" i="3"/>
  <c r="P87" i="3"/>
  <c r="I87" i="3"/>
  <c r="AT87" i="3"/>
  <c r="AL87" i="3"/>
  <c r="AC87" i="3"/>
  <c r="U87" i="3"/>
  <c r="M87" i="3"/>
  <c r="AO87" i="3"/>
  <c r="AG87" i="3"/>
  <c r="Y87" i="3"/>
  <c r="Q87" i="3"/>
  <c r="H87" i="3"/>
  <c r="AV87" i="3"/>
  <c r="AJ87" i="3"/>
  <c r="Z87" i="3"/>
  <c r="N87" i="3"/>
  <c r="AP87" i="3"/>
  <c r="AE87" i="3"/>
  <c r="S87" i="3"/>
  <c r="G87" i="3"/>
  <c r="AU87" i="3"/>
  <c r="AF87" i="3"/>
  <c r="O87" i="3"/>
  <c r="AS87" i="3"/>
  <c r="AB87" i="3"/>
  <c r="L87" i="3"/>
  <c r="AQ87" i="3"/>
  <c r="AA87" i="3"/>
  <c r="K87" i="3"/>
  <c r="AN87" i="3"/>
  <c r="X87" i="3"/>
  <c r="J87" i="3"/>
  <c r="AM87" i="3"/>
  <c r="V87" i="3"/>
  <c r="AH87" i="3"/>
  <c r="R87" i="3"/>
  <c r="AI87" i="3"/>
  <c r="T87" i="3"/>
  <c r="AR76" i="3"/>
  <c r="AK76" i="3"/>
  <c r="AD76" i="3"/>
  <c r="W76" i="3"/>
  <c r="P76" i="3"/>
  <c r="I76" i="3"/>
  <c r="AQ76" i="3"/>
  <c r="AI76" i="3"/>
  <c r="AA76" i="3"/>
  <c r="S76" i="3"/>
  <c r="K76" i="3"/>
  <c r="AU76" i="3"/>
  <c r="AL76" i="3"/>
  <c r="AB76" i="3"/>
  <c r="R76" i="3"/>
  <c r="H76" i="3"/>
  <c r="AS76" i="3"/>
  <c r="AH76" i="3"/>
  <c r="Y76" i="3"/>
  <c r="O76" i="3"/>
  <c r="AO76" i="3"/>
  <c r="AF76" i="3"/>
  <c r="V76" i="3"/>
  <c r="M76" i="3"/>
  <c r="AV76" i="3"/>
  <c r="AM76" i="3"/>
  <c r="AC76" i="3"/>
  <c r="T76" i="3"/>
  <c r="J76" i="3"/>
  <c r="Z76" i="3"/>
  <c r="AT76" i="3"/>
  <c r="X76" i="3"/>
  <c r="AP76" i="3"/>
  <c r="U76" i="3"/>
  <c r="AN76" i="3"/>
  <c r="Q76" i="3"/>
  <c r="AJ76" i="3"/>
  <c r="N76" i="3"/>
  <c r="AE76" i="3"/>
  <c r="G76" i="3"/>
  <c r="AG76" i="3"/>
  <c r="L76" i="3"/>
  <c r="F94" i="3"/>
  <c r="AU88" i="3"/>
  <c r="AN88" i="3"/>
  <c r="AG88" i="3"/>
  <c r="Z88" i="3"/>
  <c r="S88" i="3"/>
  <c r="L88" i="3"/>
  <c r="AO88" i="3"/>
  <c r="AF88" i="3"/>
  <c r="X88" i="3"/>
  <c r="P88" i="3"/>
  <c r="H88" i="3"/>
  <c r="AR88" i="3"/>
  <c r="AJ88" i="3"/>
  <c r="AB88" i="3"/>
  <c r="T88" i="3"/>
  <c r="K88" i="3"/>
  <c r="AT88" i="3"/>
  <c r="AI88" i="3"/>
  <c r="W88" i="3"/>
  <c r="M88" i="3"/>
  <c r="AM88" i="3"/>
  <c r="AC88" i="3"/>
  <c r="Q88" i="3"/>
  <c r="AV88" i="3"/>
  <c r="AE88" i="3"/>
  <c r="O88" i="3"/>
  <c r="AS88" i="3"/>
  <c r="AD88" i="3"/>
  <c r="N88" i="3"/>
  <c r="AQ88" i="3"/>
  <c r="AA88" i="3"/>
  <c r="J88" i="3"/>
  <c r="AP88" i="3"/>
  <c r="Y88" i="3"/>
  <c r="I88" i="3"/>
  <c r="AL88" i="3"/>
  <c r="V88" i="3"/>
  <c r="G88" i="3"/>
  <c r="AH88" i="3"/>
  <c r="R88" i="3"/>
  <c r="U88" i="3"/>
  <c r="AK88" i="3"/>
  <c r="AV91" i="3"/>
  <c r="AV90" i="3" s="1"/>
  <c r="AO92" i="3"/>
  <c r="AO91" i="3" s="1"/>
  <c r="AO90" i="3" s="1"/>
  <c r="AH91" i="3"/>
  <c r="AH90" i="3" s="1"/>
  <c r="AA91" i="3"/>
  <c r="AA90" i="3" s="1"/>
  <c r="T92" i="3"/>
  <c r="T91" i="3" s="1"/>
  <c r="T90" i="3" s="1"/>
  <c r="M91" i="3"/>
  <c r="M90" i="3" s="1"/>
  <c r="AU91" i="3"/>
  <c r="AU90" i="3" s="1"/>
  <c r="AM92" i="3"/>
  <c r="AM91" i="3" s="1"/>
  <c r="AM90" i="3" s="1"/>
  <c r="AE91" i="3"/>
  <c r="AE90" i="3" s="1"/>
  <c r="W91" i="3"/>
  <c r="W90" i="3" s="1"/>
  <c r="O92" i="3"/>
  <c r="O91" i="3" s="1"/>
  <c r="O90" i="3" s="1"/>
  <c r="G92" i="3"/>
  <c r="AQ91" i="3"/>
  <c r="AQ90" i="3" s="1"/>
  <c r="AI92" i="3"/>
  <c r="AI91" i="3" s="1"/>
  <c r="AI90" i="3" s="1"/>
  <c r="Z91" i="3"/>
  <c r="Z90" i="3" s="1"/>
  <c r="R91" i="3"/>
  <c r="R90" i="3" s="1"/>
  <c r="J91" i="3"/>
  <c r="J90" i="3" s="1"/>
  <c r="AT91" i="3"/>
  <c r="AT90" i="3" s="1"/>
  <c r="AJ91" i="3"/>
  <c r="AJ90" i="3" s="1"/>
  <c r="X92" i="3"/>
  <c r="X91" i="3" s="1"/>
  <c r="X90" i="3" s="1"/>
  <c r="L92" i="3"/>
  <c r="L91" i="3" s="1"/>
  <c r="L90" i="3" s="1"/>
  <c r="AN91" i="3"/>
  <c r="AN90" i="3" s="1"/>
  <c r="AC92" i="3"/>
  <c r="AC91" i="3" s="1"/>
  <c r="AC90" i="3" s="1"/>
  <c r="Q92" i="3"/>
  <c r="Q91" i="3" s="1"/>
  <c r="Q90" i="3" s="1"/>
  <c r="AP91" i="3"/>
  <c r="AP90" i="3" s="1"/>
  <c r="Y92" i="3"/>
  <c r="Y91" i="3" s="1"/>
  <c r="Y90" i="3" s="1"/>
  <c r="I91" i="3"/>
  <c r="I90" i="3" s="1"/>
  <c r="AL91" i="3"/>
  <c r="AL90" i="3" s="1"/>
  <c r="V92" i="3"/>
  <c r="V91" i="3" s="1"/>
  <c r="V90" i="3" s="1"/>
  <c r="H92" i="3"/>
  <c r="H91" i="3" s="1"/>
  <c r="H90" i="3" s="1"/>
  <c r="E91" i="3"/>
  <c r="AK91" i="3"/>
  <c r="AK90" i="3" s="1"/>
  <c r="U92" i="3"/>
  <c r="U91" i="3" s="1"/>
  <c r="U90" i="3" s="1"/>
  <c r="AG92" i="3"/>
  <c r="AG91" i="3" s="1"/>
  <c r="AG90" i="3" s="1"/>
  <c r="S91" i="3"/>
  <c r="S90" i="3" s="1"/>
  <c r="AF91" i="3"/>
  <c r="AF90" i="3" s="1"/>
  <c r="P91" i="3"/>
  <c r="P90" i="3" s="1"/>
  <c r="AR91" i="3"/>
  <c r="AR90" i="3" s="1"/>
  <c r="AB92" i="3"/>
  <c r="AB91" i="3" s="1"/>
  <c r="AB90" i="3" s="1"/>
  <c r="K91" i="3"/>
  <c r="K90" i="3" s="1"/>
  <c r="N92" i="3"/>
  <c r="N91" i="3" s="1"/>
  <c r="N90" i="3" s="1"/>
  <c r="AD91" i="3"/>
  <c r="AD90" i="3" s="1"/>
  <c r="AS92" i="3"/>
  <c r="AS91" i="3" s="1"/>
  <c r="AS90" i="3" s="1"/>
  <c r="F107" i="3"/>
  <c r="AU77" i="3"/>
  <c r="AN77" i="3"/>
  <c r="AG77" i="3"/>
  <c r="Z77" i="3"/>
  <c r="S77" i="3"/>
  <c r="L77" i="3"/>
  <c r="AT77" i="3"/>
  <c r="AL77" i="3"/>
  <c r="AD77" i="3"/>
  <c r="V77" i="3"/>
  <c r="N77" i="3"/>
  <c r="AM77" i="3"/>
  <c r="AC77" i="3"/>
  <c r="T77" i="3"/>
  <c r="J77" i="3"/>
  <c r="AS77" i="3"/>
  <c r="AJ77" i="3"/>
  <c r="AA77" i="3"/>
  <c r="Q77" i="3"/>
  <c r="H77" i="3"/>
  <c r="AQ77" i="3"/>
  <c r="AH77" i="3"/>
  <c r="X77" i="3"/>
  <c r="O77" i="3"/>
  <c r="AO77" i="3"/>
  <c r="AE77" i="3"/>
  <c r="U77" i="3"/>
  <c r="K77" i="3"/>
  <c r="AV77" i="3"/>
  <c r="Y77" i="3"/>
  <c r="AR77" i="3"/>
  <c r="W77" i="3"/>
  <c r="AP77" i="3"/>
  <c r="R77" i="3"/>
  <c r="AK77" i="3"/>
  <c r="P77" i="3"/>
  <c r="AI77" i="3"/>
  <c r="M77" i="3"/>
  <c r="AB77" i="3"/>
  <c r="G77" i="3"/>
  <c r="I77" i="3"/>
  <c r="AF77" i="3"/>
  <c r="D64" i="3"/>
  <c r="E65" i="3"/>
  <c r="AP73" i="3"/>
  <c r="AI73" i="3"/>
  <c r="AB73" i="3"/>
  <c r="U73" i="3"/>
  <c r="N73" i="3"/>
  <c r="G73" i="3"/>
  <c r="AR73" i="3"/>
  <c r="AJ73" i="3"/>
  <c r="AA73" i="3"/>
  <c r="S73" i="3"/>
  <c r="K73" i="3"/>
  <c r="AO73" i="3"/>
  <c r="AF73" i="3"/>
  <c r="W73" i="3"/>
  <c r="M73" i="3"/>
  <c r="AT73" i="3"/>
  <c r="AK73" i="3"/>
  <c r="Z73" i="3"/>
  <c r="Q73" i="3"/>
  <c r="H73" i="3"/>
  <c r="AS73" i="3"/>
  <c r="AE73" i="3"/>
  <c r="R73" i="3"/>
  <c r="AQ73" i="3"/>
  <c r="AD73" i="3"/>
  <c r="P73" i="3"/>
  <c r="AN73" i="3"/>
  <c r="AC73" i="3"/>
  <c r="O73" i="3"/>
  <c r="AM73" i="3"/>
  <c r="Y73" i="3"/>
  <c r="L73" i="3"/>
  <c r="AL73" i="3"/>
  <c r="X73" i="3"/>
  <c r="J73" i="3"/>
  <c r="AU73" i="3"/>
  <c r="AG73" i="3"/>
  <c r="T73" i="3"/>
  <c r="AH73" i="3"/>
  <c r="V73" i="3"/>
  <c r="I73" i="3"/>
  <c r="AV73" i="3"/>
  <c r="F105" i="3"/>
  <c r="F104" i="3"/>
  <c r="G115" i="3"/>
  <c r="G114" i="3" s="1"/>
  <c r="F116" i="3"/>
  <c r="F115" i="3" s="1"/>
  <c r="D71" i="3"/>
  <c r="E72" i="3"/>
  <c r="AV75" i="3"/>
  <c r="AO75" i="3"/>
  <c r="AH75" i="3"/>
  <c r="AA75" i="3"/>
  <c r="T75" i="3"/>
  <c r="M75" i="3"/>
  <c r="AN75" i="3"/>
  <c r="AF75" i="3"/>
  <c r="X75" i="3"/>
  <c r="P75" i="3"/>
  <c r="H75" i="3"/>
  <c r="AT75" i="3"/>
  <c r="AK75" i="3"/>
  <c r="AB75" i="3"/>
  <c r="AR75" i="3"/>
  <c r="AI75" i="3"/>
  <c r="Y75" i="3"/>
  <c r="O75" i="3"/>
  <c r="AU75" i="3"/>
  <c r="AL75" i="3"/>
  <c r="AC75" i="3"/>
  <c r="S75" i="3"/>
  <c r="J75" i="3"/>
  <c r="AG75" i="3"/>
  <c r="R75" i="3"/>
  <c r="AE75" i="3"/>
  <c r="Q75" i="3"/>
  <c r="AS75" i="3"/>
  <c r="AD75" i="3"/>
  <c r="N75" i="3"/>
  <c r="AQ75" i="3"/>
  <c r="Z75" i="3"/>
  <c r="L75" i="3"/>
  <c r="AP75" i="3"/>
  <c r="W75" i="3"/>
  <c r="K75" i="3"/>
  <c r="AJ75" i="3"/>
  <c r="U75" i="3"/>
  <c r="G75" i="3"/>
  <c r="I75" i="3"/>
  <c r="AM75" i="3"/>
  <c r="V75" i="3"/>
  <c r="D56" i="3"/>
  <c r="C53" i="3"/>
  <c r="C54" i="3"/>
  <c r="AS74" i="3"/>
  <c r="AL74" i="3"/>
  <c r="AE74" i="3"/>
  <c r="X74" i="3"/>
  <c r="Q74" i="3"/>
  <c r="J74" i="3"/>
  <c r="AT74" i="3"/>
  <c r="AK74" i="3"/>
  <c r="AC74" i="3"/>
  <c r="U74" i="3"/>
  <c r="M74" i="3"/>
  <c r="AP74" i="3"/>
  <c r="AG74" i="3"/>
  <c r="W74" i="3"/>
  <c r="N74" i="3"/>
  <c r="AU74" i="3"/>
  <c r="AJ74" i="3"/>
  <c r="AA74" i="3"/>
  <c r="R74" i="3"/>
  <c r="H74" i="3"/>
  <c r="AM74" i="3"/>
  <c r="Y74" i="3"/>
  <c r="K74" i="3"/>
  <c r="AI74" i="3"/>
  <c r="V74" i="3"/>
  <c r="I74" i="3"/>
  <c r="AV74" i="3"/>
  <c r="AH74" i="3"/>
  <c r="T74" i="3"/>
  <c r="G74" i="3"/>
  <c r="AR74" i="3"/>
  <c r="AF74" i="3"/>
  <c r="S74" i="3"/>
  <c r="AQ74" i="3"/>
  <c r="AD74" i="3"/>
  <c r="P74" i="3"/>
  <c r="AN74" i="3"/>
  <c r="Z74" i="3"/>
  <c r="L74" i="3"/>
  <c r="AO74" i="3"/>
  <c r="AB74" i="3"/>
  <c r="O74" i="3"/>
  <c r="F97" i="3"/>
  <c r="AU103" i="3"/>
  <c r="AU102" i="3" s="1"/>
  <c r="AN103" i="3"/>
  <c r="AN102" i="3" s="1"/>
  <c r="AG103" i="3"/>
  <c r="AG102" i="3" s="1"/>
  <c r="Z102" i="3"/>
  <c r="S102" i="3"/>
  <c r="L102" i="3"/>
  <c r="AR103" i="3"/>
  <c r="AR102" i="3" s="1"/>
  <c r="AJ103" i="3"/>
  <c r="AJ102" i="3" s="1"/>
  <c r="AB103" i="3"/>
  <c r="AB102" i="3" s="1"/>
  <c r="T103" i="3"/>
  <c r="T102" i="3" s="1"/>
  <c r="K102" i="3"/>
  <c r="AV103" i="3"/>
  <c r="AV102" i="3" s="1"/>
  <c r="AM103" i="3"/>
  <c r="AM102" i="3" s="1"/>
  <c r="AE103" i="3"/>
  <c r="AE102" i="3" s="1"/>
  <c r="W103" i="3"/>
  <c r="W102" i="3" s="1"/>
  <c r="O102" i="3"/>
  <c r="AO102" i="3"/>
  <c r="AC102" i="3"/>
  <c r="Q103" i="3"/>
  <c r="Q102" i="3" s="1"/>
  <c r="E102" i="3"/>
  <c r="E100" i="3" s="1"/>
  <c r="AK102" i="3"/>
  <c r="Y103" i="3"/>
  <c r="Y102" i="3" s="1"/>
  <c r="N103" i="3"/>
  <c r="N102" i="3" s="1"/>
  <c r="AS103" i="3"/>
  <c r="AS102" i="3" s="1"/>
  <c r="AH103" i="3"/>
  <c r="AH102" i="3" s="1"/>
  <c r="V103" i="3"/>
  <c r="V102" i="3" s="1"/>
  <c r="J102" i="3"/>
  <c r="AP102" i="3"/>
  <c r="AD102" i="3"/>
  <c r="R102" i="3"/>
  <c r="H103" i="3"/>
  <c r="H102" i="3" s="1"/>
  <c r="AF103" i="3"/>
  <c r="AF102" i="3" s="1"/>
  <c r="AQ103" i="3"/>
  <c r="AQ102" i="3" s="1"/>
  <c r="P102" i="3"/>
  <c r="X102" i="3"/>
  <c r="U102" i="3"/>
  <c r="M103" i="3"/>
  <c r="M102" i="3" s="1"/>
  <c r="AT102" i="3"/>
  <c r="I102" i="3"/>
  <c r="AL102" i="3"/>
  <c r="AA103" i="3"/>
  <c r="AA102" i="3" s="1"/>
  <c r="AI103" i="3"/>
  <c r="AI102" i="3" s="1"/>
  <c r="AU70" i="3"/>
  <c r="AN70" i="3"/>
  <c r="AG70" i="3"/>
  <c r="Z70" i="3"/>
  <c r="S70" i="3"/>
  <c r="L70" i="3"/>
  <c r="AQ70" i="3"/>
  <c r="AI70" i="3"/>
  <c r="AA70" i="3"/>
  <c r="R70" i="3"/>
  <c r="J70" i="3"/>
  <c r="AV70" i="3"/>
  <c r="AL70" i="3"/>
  <c r="AC70" i="3"/>
  <c r="T70" i="3"/>
  <c r="I70" i="3"/>
  <c r="AP70" i="3"/>
  <c r="AF70" i="3"/>
  <c r="W70" i="3"/>
  <c r="N70" i="3"/>
  <c r="AM70" i="3"/>
  <c r="Y70" i="3"/>
  <c r="M70" i="3"/>
  <c r="AK70" i="3"/>
  <c r="X70" i="3"/>
  <c r="K70" i="3"/>
  <c r="AJ70" i="3"/>
  <c r="V70" i="3"/>
  <c r="H70" i="3"/>
  <c r="AT70" i="3"/>
  <c r="AH70" i="3"/>
  <c r="U70" i="3"/>
  <c r="G70" i="3"/>
  <c r="AS70" i="3"/>
  <c r="AE70" i="3"/>
  <c r="Q70" i="3"/>
  <c r="AO70" i="3"/>
  <c r="AB70" i="3"/>
  <c r="O70" i="3"/>
  <c r="AR70" i="3"/>
  <c r="AD70" i="3"/>
  <c r="P70" i="3"/>
  <c r="AQ78" i="3"/>
  <c r="AJ78" i="3"/>
  <c r="AC78" i="3"/>
  <c r="V78" i="3"/>
  <c r="O78" i="3"/>
  <c r="H78" i="3"/>
  <c r="AO78" i="3"/>
  <c r="AG78" i="3"/>
  <c r="Y78" i="3"/>
  <c r="Q78" i="3"/>
  <c r="I78" i="3"/>
  <c r="AN78" i="3"/>
  <c r="AE78" i="3"/>
  <c r="U78" i="3"/>
  <c r="L78" i="3"/>
  <c r="AU78" i="3"/>
  <c r="AL78" i="3"/>
  <c r="AB78" i="3"/>
  <c r="S78" i="3"/>
  <c r="J78" i="3"/>
  <c r="AS78" i="3"/>
  <c r="AI78" i="3"/>
  <c r="Z78" i="3"/>
  <c r="P78" i="3"/>
  <c r="AP78" i="3"/>
  <c r="AF78" i="3"/>
  <c r="W78" i="3"/>
  <c r="M78" i="3"/>
  <c r="AR78" i="3"/>
  <c r="T78" i="3"/>
  <c r="AM78" i="3"/>
  <c r="R78" i="3"/>
  <c r="AK78" i="3"/>
  <c r="N78" i="3"/>
  <c r="AH78" i="3"/>
  <c r="K78" i="3"/>
  <c r="AD78" i="3"/>
  <c r="G78" i="3"/>
  <c r="AT78" i="3"/>
  <c r="X78" i="3"/>
  <c r="AV78" i="3"/>
  <c r="AA78" i="3"/>
  <c r="AS67" i="3"/>
  <c r="AL67" i="3"/>
  <c r="AE67" i="3"/>
  <c r="X67" i="3"/>
  <c r="Q67" i="3"/>
  <c r="J67" i="3"/>
  <c r="AP67" i="3"/>
  <c r="AH67" i="3"/>
  <c r="Z67" i="3"/>
  <c r="R67" i="3"/>
  <c r="I67" i="3"/>
  <c r="AQ67" i="3"/>
  <c r="AG67" i="3"/>
  <c r="W67" i="3"/>
  <c r="N67" i="3"/>
  <c r="AU67" i="3"/>
  <c r="AK67" i="3"/>
  <c r="AB67" i="3"/>
  <c r="S67" i="3"/>
  <c r="H67" i="3"/>
  <c r="AT67" i="3"/>
  <c r="AF67" i="3"/>
  <c r="T67" i="3"/>
  <c r="AR67" i="3"/>
  <c r="AD67" i="3"/>
  <c r="P67" i="3"/>
  <c r="AO67" i="3"/>
  <c r="AC67" i="3"/>
  <c r="O67" i="3"/>
  <c r="AN67" i="3"/>
  <c r="AA67" i="3"/>
  <c r="M67" i="3"/>
  <c r="AM67" i="3"/>
  <c r="Y67" i="3"/>
  <c r="L67" i="3"/>
  <c r="AV67" i="3"/>
  <c r="AI67" i="3"/>
  <c r="U67" i="3"/>
  <c r="G67" i="3"/>
  <c r="K67" i="3"/>
  <c r="AJ67" i="3"/>
  <c r="V67" i="3"/>
  <c r="AR84" i="3"/>
  <c r="AK84" i="3"/>
  <c r="AD84" i="3"/>
  <c r="W84" i="3"/>
  <c r="P84" i="3"/>
  <c r="I84" i="3"/>
  <c r="AU84" i="3"/>
  <c r="AN84" i="3"/>
  <c r="AG84" i="3"/>
  <c r="Z84" i="3"/>
  <c r="S84" i="3"/>
  <c r="L84" i="3"/>
  <c r="AP84" i="3"/>
  <c r="AF84" i="3"/>
  <c r="V84" i="3"/>
  <c r="M84" i="3"/>
  <c r="AT84" i="3"/>
  <c r="AJ84" i="3"/>
  <c r="AA84" i="3"/>
  <c r="Q84" i="3"/>
  <c r="G84" i="3"/>
  <c r="AS84" i="3"/>
  <c r="AE84" i="3"/>
  <c r="R84" i="3"/>
  <c r="AO84" i="3"/>
  <c r="AB84" i="3"/>
  <c r="N84" i="3"/>
  <c r="AL84" i="3"/>
  <c r="X84" i="3"/>
  <c r="J84" i="3"/>
  <c r="AV84" i="3"/>
  <c r="AH84" i="3"/>
  <c r="T84" i="3"/>
  <c r="AM84" i="3"/>
  <c r="H84" i="3"/>
  <c r="AI84" i="3"/>
  <c r="AC84" i="3"/>
  <c r="Y84" i="3"/>
  <c r="U84" i="3"/>
  <c r="AQ84" i="3"/>
  <c r="K84" i="3"/>
  <c r="O84" i="3"/>
  <c r="F93" i="3"/>
  <c r="F96" i="3"/>
  <c r="F106" i="3"/>
  <c r="AL100" i="3" l="1"/>
  <c r="AL101" i="3"/>
  <c r="Q101" i="3"/>
  <c r="Q100" i="3"/>
  <c r="AI100" i="3"/>
  <c r="AI101" i="3"/>
  <c r="AP100" i="3"/>
  <c r="AP101" i="3"/>
  <c r="AK101" i="3"/>
  <c r="AK100" i="3"/>
  <c r="W100" i="3"/>
  <c r="W101" i="3"/>
  <c r="AU101" i="3"/>
  <c r="AU100" i="3"/>
  <c r="AA100" i="3"/>
  <c r="AA101" i="3"/>
  <c r="P100" i="3"/>
  <c r="P101" i="3"/>
  <c r="J101" i="3"/>
  <c r="J100" i="3"/>
  <c r="AE100" i="3"/>
  <c r="AE101" i="3"/>
  <c r="AR100" i="3"/>
  <c r="AR101" i="3"/>
  <c r="F82" i="3"/>
  <c r="L101" i="3"/>
  <c r="L100" i="3"/>
  <c r="F67" i="3"/>
  <c r="I100" i="3"/>
  <c r="I101" i="3"/>
  <c r="AF100" i="3"/>
  <c r="AF101" i="3"/>
  <c r="AH100" i="3"/>
  <c r="AH101" i="3"/>
  <c r="AC101" i="3"/>
  <c r="AC100" i="3"/>
  <c r="AV100" i="3"/>
  <c r="AV101" i="3"/>
  <c r="S101" i="3"/>
  <c r="S100" i="3"/>
  <c r="AT72" i="3"/>
  <c r="AT71" i="3" s="1"/>
  <c r="AM72" i="3"/>
  <c r="AM71" i="3" s="1"/>
  <c r="AF72" i="3"/>
  <c r="AF71" i="3" s="1"/>
  <c r="Y72" i="3"/>
  <c r="Y71" i="3" s="1"/>
  <c r="R72" i="3"/>
  <c r="R71" i="3" s="1"/>
  <c r="K72" i="3"/>
  <c r="K71" i="3" s="1"/>
  <c r="AO72" i="3"/>
  <c r="AO71" i="3" s="1"/>
  <c r="AG72" i="3"/>
  <c r="AG71" i="3" s="1"/>
  <c r="X72" i="3"/>
  <c r="X71" i="3" s="1"/>
  <c r="P72" i="3"/>
  <c r="P71" i="3" s="1"/>
  <c r="H72" i="3"/>
  <c r="H71" i="3" s="1"/>
  <c r="E71" i="3"/>
  <c r="AP72" i="3"/>
  <c r="AP71" i="3" s="1"/>
  <c r="AE72" i="3"/>
  <c r="AE71" i="3" s="1"/>
  <c r="V72" i="3"/>
  <c r="V71" i="3" s="1"/>
  <c r="M72" i="3"/>
  <c r="M71" i="3" s="1"/>
  <c r="AS72" i="3"/>
  <c r="AS71" i="3" s="1"/>
  <c r="AJ72" i="3"/>
  <c r="AJ71" i="3" s="1"/>
  <c r="AA72" i="3"/>
  <c r="AA71" i="3" s="1"/>
  <c r="Q72" i="3"/>
  <c r="Q71" i="3" s="1"/>
  <c r="G72" i="3"/>
  <c r="AL72" i="3"/>
  <c r="AL71" i="3" s="1"/>
  <c r="Z72" i="3"/>
  <c r="Z71" i="3" s="1"/>
  <c r="L72" i="3"/>
  <c r="L71" i="3" s="1"/>
  <c r="AK72" i="3"/>
  <c r="AK71" i="3" s="1"/>
  <c r="W72" i="3"/>
  <c r="W71" i="3" s="1"/>
  <c r="J72" i="3"/>
  <c r="J71" i="3" s="1"/>
  <c r="AV72" i="3"/>
  <c r="AV71" i="3" s="1"/>
  <c r="AI72" i="3"/>
  <c r="AI71" i="3" s="1"/>
  <c r="U72" i="3"/>
  <c r="U71" i="3" s="1"/>
  <c r="I72" i="3"/>
  <c r="I71" i="3" s="1"/>
  <c r="AU72" i="3"/>
  <c r="AU71" i="3" s="1"/>
  <c r="AH72" i="3"/>
  <c r="AH71" i="3" s="1"/>
  <c r="T72" i="3"/>
  <c r="T71" i="3" s="1"/>
  <c r="AR72" i="3"/>
  <c r="AR71" i="3" s="1"/>
  <c r="AD72" i="3"/>
  <c r="AD71" i="3" s="1"/>
  <c r="S72" i="3"/>
  <c r="S71" i="3" s="1"/>
  <c r="AN72" i="3"/>
  <c r="AN71" i="3" s="1"/>
  <c r="AB72" i="3"/>
  <c r="AB71" i="3" s="1"/>
  <c r="N72" i="3"/>
  <c r="N71" i="3" s="1"/>
  <c r="AQ72" i="3"/>
  <c r="AQ71" i="3" s="1"/>
  <c r="AC72" i="3"/>
  <c r="AC71" i="3" s="1"/>
  <c r="O72" i="3"/>
  <c r="O71" i="3" s="1"/>
  <c r="AT65" i="3"/>
  <c r="AT64" i="3" s="1"/>
  <c r="AM64" i="3"/>
  <c r="AF64" i="3"/>
  <c r="Y64" i="3"/>
  <c r="R64" i="3"/>
  <c r="K64" i="3"/>
  <c r="AS64" i="3"/>
  <c r="AK64" i="3"/>
  <c r="AO64" i="3"/>
  <c r="AE65" i="3"/>
  <c r="AE64" i="3" s="1"/>
  <c r="W65" i="3"/>
  <c r="W64" i="3" s="1"/>
  <c r="O65" i="3"/>
  <c r="O64" i="3" s="1"/>
  <c r="AR64" i="3"/>
  <c r="AI64" i="3"/>
  <c r="AA64" i="3"/>
  <c r="S64" i="3"/>
  <c r="J64" i="3"/>
  <c r="AU64" i="3"/>
  <c r="AG64" i="3"/>
  <c r="U64" i="3"/>
  <c r="I64" i="3"/>
  <c r="AQ64" i="3"/>
  <c r="AD64" i="3"/>
  <c r="T64" i="3"/>
  <c r="AP64" i="3"/>
  <c r="AC64" i="3"/>
  <c r="Q64" i="3"/>
  <c r="AN65" i="3"/>
  <c r="AN64" i="3" s="1"/>
  <c r="AB65" i="3"/>
  <c r="AB64" i="3" s="1"/>
  <c r="P64" i="3"/>
  <c r="AL64" i="3"/>
  <c r="Z65" i="3"/>
  <c r="Z64" i="3" s="1"/>
  <c r="N64" i="3"/>
  <c r="AV64" i="3"/>
  <c r="AH64" i="3"/>
  <c r="V64" i="3"/>
  <c r="L65" i="3"/>
  <c r="L64" i="3" s="1"/>
  <c r="E64" i="3"/>
  <c r="AJ65" i="3"/>
  <c r="AJ64" i="3" s="1"/>
  <c r="X64" i="3"/>
  <c r="M64" i="3"/>
  <c r="F81" i="3"/>
  <c r="F69" i="3"/>
  <c r="F78" i="3"/>
  <c r="AT100" i="3"/>
  <c r="AT101" i="3"/>
  <c r="H100" i="3"/>
  <c r="H101" i="3"/>
  <c r="AS101" i="3"/>
  <c r="AS100" i="3"/>
  <c r="AO101" i="3"/>
  <c r="AO100" i="3"/>
  <c r="K100" i="3"/>
  <c r="K101" i="3"/>
  <c r="Z101" i="3"/>
  <c r="Z100" i="3"/>
  <c r="F73" i="3"/>
  <c r="D61" i="3"/>
  <c r="D60" i="3" s="1"/>
  <c r="F92" i="3"/>
  <c r="F91" i="3" s="1"/>
  <c r="G91" i="3"/>
  <c r="G90" i="3" s="1"/>
  <c r="F76" i="3"/>
  <c r="AP80" i="3"/>
  <c r="AP79" i="3" s="1"/>
  <c r="AI80" i="3"/>
  <c r="AI79" i="3" s="1"/>
  <c r="AB80" i="3"/>
  <c r="AB79" i="3" s="1"/>
  <c r="U80" i="3"/>
  <c r="U79" i="3" s="1"/>
  <c r="N80" i="3"/>
  <c r="N79" i="3" s="1"/>
  <c r="G80" i="3"/>
  <c r="AU80" i="3"/>
  <c r="AU79" i="3" s="1"/>
  <c r="AM80" i="3"/>
  <c r="AM79" i="3" s="1"/>
  <c r="AE80" i="3"/>
  <c r="AE79" i="3" s="1"/>
  <c r="W80" i="3"/>
  <c r="W79" i="3" s="1"/>
  <c r="O80" i="3"/>
  <c r="O79" i="3" s="1"/>
  <c r="AQ80" i="3"/>
  <c r="AQ79" i="3" s="1"/>
  <c r="AH80" i="3"/>
  <c r="AH79" i="3" s="1"/>
  <c r="Z80" i="3"/>
  <c r="Z79" i="3" s="1"/>
  <c r="R80" i="3"/>
  <c r="R79" i="3" s="1"/>
  <c r="J80" i="3"/>
  <c r="J79" i="3" s="1"/>
  <c r="AT80" i="3"/>
  <c r="AT79" i="3" s="1"/>
  <c r="AJ80" i="3"/>
  <c r="AJ79" i="3" s="1"/>
  <c r="X80" i="3"/>
  <c r="X79" i="3" s="1"/>
  <c r="L80" i="3"/>
  <c r="L79" i="3" s="1"/>
  <c r="E79" i="3"/>
  <c r="AR80" i="3"/>
  <c r="AR79" i="3" s="1"/>
  <c r="AF80" i="3"/>
  <c r="AF79" i="3" s="1"/>
  <c r="T80" i="3"/>
  <c r="T79" i="3" s="1"/>
  <c r="I80" i="3"/>
  <c r="I79" i="3" s="1"/>
  <c r="AN80" i="3"/>
  <c r="AN79" i="3" s="1"/>
  <c r="AC80" i="3"/>
  <c r="AC79" i="3" s="1"/>
  <c r="Q80" i="3"/>
  <c r="Q79" i="3" s="1"/>
  <c r="AV80" i="3"/>
  <c r="AV79" i="3" s="1"/>
  <c r="AK80" i="3"/>
  <c r="AK79" i="3" s="1"/>
  <c r="Y80" i="3"/>
  <c r="Y79" i="3" s="1"/>
  <c r="M80" i="3"/>
  <c r="M79" i="3" s="1"/>
  <c r="V80" i="3"/>
  <c r="V79" i="3" s="1"/>
  <c r="AS80" i="3"/>
  <c r="AS79" i="3" s="1"/>
  <c r="S80" i="3"/>
  <c r="S79" i="3" s="1"/>
  <c r="AO80" i="3"/>
  <c r="AO79" i="3" s="1"/>
  <c r="P80" i="3"/>
  <c r="P79" i="3" s="1"/>
  <c r="AL80" i="3"/>
  <c r="AL79" i="3" s="1"/>
  <c r="K80" i="3"/>
  <c r="K79" i="3" s="1"/>
  <c r="AG80" i="3"/>
  <c r="AG79" i="3" s="1"/>
  <c r="H80" i="3"/>
  <c r="H79" i="3" s="1"/>
  <c r="AA80" i="3"/>
  <c r="AA79" i="3" s="1"/>
  <c r="AD80" i="3"/>
  <c r="AD79" i="3" s="1"/>
  <c r="F85" i="3"/>
  <c r="V101" i="3"/>
  <c r="V100" i="3"/>
  <c r="M101" i="3"/>
  <c r="M100" i="3"/>
  <c r="R101" i="3"/>
  <c r="R100" i="3"/>
  <c r="N100" i="3"/>
  <c r="N101" i="3"/>
  <c r="G102" i="3"/>
  <c r="F103" i="3"/>
  <c r="F102" i="3" s="1"/>
  <c r="T100" i="3"/>
  <c r="T101" i="3"/>
  <c r="AG101" i="3"/>
  <c r="AG100" i="3"/>
  <c r="F74" i="3"/>
  <c r="F86" i="3"/>
  <c r="F70" i="3"/>
  <c r="AQ100" i="3"/>
  <c r="AQ101" i="3"/>
  <c r="U100" i="3"/>
  <c r="U101" i="3"/>
  <c r="AD101" i="3"/>
  <c r="AD100" i="3"/>
  <c r="Y101" i="3"/>
  <c r="Y100" i="3"/>
  <c r="O100" i="3"/>
  <c r="O101" i="3"/>
  <c r="AB100" i="3"/>
  <c r="AB101" i="3"/>
  <c r="AN101" i="3"/>
  <c r="AN100" i="3"/>
  <c r="F75" i="3"/>
  <c r="F88" i="3"/>
  <c r="F87" i="3"/>
  <c r="F68" i="3"/>
  <c r="AM101" i="3"/>
  <c r="AM100" i="3"/>
  <c r="F83" i="3"/>
  <c r="F84" i="3"/>
  <c r="X100" i="3"/>
  <c r="X101" i="3"/>
  <c r="AJ100" i="3"/>
  <c r="AJ101" i="3"/>
  <c r="F77" i="3"/>
  <c r="F89" i="3"/>
  <c r="G64" i="3"/>
  <c r="F66" i="3"/>
  <c r="AQ61" i="3" l="1"/>
  <c r="I61" i="3"/>
  <c r="I63" i="3" s="1"/>
  <c r="AN61" i="3"/>
  <c r="AI61" i="3"/>
  <c r="AI60" i="3" s="1"/>
  <c r="AS61" i="3"/>
  <c r="AS60" i="3" s="1"/>
  <c r="M61" i="3"/>
  <c r="M60" i="3" s="1"/>
  <c r="Q61" i="3"/>
  <c r="X61" i="3"/>
  <c r="N61" i="3"/>
  <c r="N63" i="3" s="1"/>
  <c r="AH61" i="3"/>
  <c r="AN60" i="3"/>
  <c r="AN63" i="3"/>
  <c r="AQ60" i="3"/>
  <c r="AQ63" i="3"/>
  <c r="AA61" i="3"/>
  <c r="AK61" i="3"/>
  <c r="AT61" i="3"/>
  <c r="AI63" i="3"/>
  <c r="X63" i="3"/>
  <c r="X60" i="3"/>
  <c r="AC61" i="3"/>
  <c r="U61" i="3"/>
  <c r="AR61" i="3"/>
  <c r="K61" i="3"/>
  <c r="G71" i="3"/>
  <c r="F72" i="3"/>
  <c r="F71" i="3" s="1"/>
  <c r="AS63" i="3"/>
  <c r="F80" i="3"/>
  <c r="F79" i="3" s="1"/>
  <c r="G79" i="3"/>
  <c r="AJ61" i="3"/>
  <c r="Z61" i="3"/>
  <c r="AP61" i="3"/>
  <c r="AG61" i="3"/>
  <c r="O61" i="3"/>
  <c r="R61" i="3"/>
  <c r="AV61" i="3"/>
  <c r="F100" i="3"/>
  <c r="E61" i="3"/>
  <c r="E60" i="3" s="1"/>
  <c r="AL61" i="3"/>
  <c r="F65" i="3"/>
  <c r="F64" i="3" s="1"/>
  <c r="H64" i="3"/>
  <c r="H61" i="3" s="1"/>
  <c r="AU61" i="3"/>
  <c r="W61" i="3"/>
  <c r="Y61" i="3"/>
  <c r="G100" i="3"/>
  <c r="G101" i="3"/>
  <c r="D53" i="3"/>
  <c r="D54" i="3"/>
  <c r="L61" i="3"/>
  <c r="P61" i="3"/>
  <c r="T61" i="3"/>
  <c r="J61" i="3"/>
  <c r="AE61" i="3"/>
  <c r="AF61" i="3"/>
  <c r="Q63" i="3"/>
  <c r="Q60" i="3"/>
  <c r="V61" i="3"/>
  <c r="AB61" i="3"/>
  <c r="AD61" i="3"/>
  <c r="S61" i="3"/>
  <c r="AO61" i="3"/>
  <c r="AM61" i="3"/>
  <c r="F61" i="3" l="1"/>
  <c r="M63" i="3"/>
  <c r="I60" i="3"/>
  <c r="G61" i="3"/>
  <c r="G63" i="3" s="1"/>
  <c r="N60" i="3"/>
  <c r="N54" i="3" s="1"/>
  <c r="F60" i="3"/>
  <c r="F53" i="3" s="1"/>
  <c r="AV63" i="3"/>
  <c r="AV60" i="3"/>
  <c r="Q53" i="3"/>
  <c r="Q54" i="3"/>
  <c r="L60" i="3"/>
  <c r="L63" i="3"/>
  <c r="Y63" i="3"/>
  <c r="Y60" i="3"/>
  <c r="AJ60" i="3"/>
  <c r="AJ63" i="3"/>
  <c r="X53" i="3"/>
  <c r="X54" i="3"/>
  <c r="K63" i="3"/>
  <c r="K60" i="3"/>
  <c r="AO60" i="3"/>
  <c r="AO63" i="3"/>
  <c r="AF63" i="3"/>
  <c r="AF60" i="3"/>
  <c r="AU60" i="3"/>
  <c r="AU63" i="3"/>
  <c r="R63" i="3"/>
  <c r="R60" i="3"/>
  <c r="AR60" i="3"/>
  <c r="AR63" i="3"/>
  <c r="AI53" i="3"/>
  <c r="AI54" i="3"/>
  <c r="AM63" i="3"/>
  <c r="AM60" i="3"/>
  <c r="AQ53" i="3"/>
  <c r="AQ54" i="3"/>
  <c r="S60" i="3"/>
  <c r="S63" i="3"/>
  <c r="AE60" i="3"/>
  <c r="AE63" i="3"/>
  <c r="H63" i="3"/>
  <c r="H60" i="3"/>
  <c r="O63" i="3"/>
  <c r="O60" i="3"/>
  <c r="U63" i="3"/>
  <c r="U60" i="3"/>
  <c r="AN54" i="3"/>
  <c r="AN53" i="3"/>
  <c r="J60" i="3"/>
  <c r="J63" i="3"/>
  <c r="AG60" i="3"/>
  <c r="AG63" i="3"/>
  <c r="AC63" i="3"/>
  <c r="AC60" i="3"/>
  <c r="AT63" i="3"/>
  <c r="AT60" i="3"/>
  <c r="AH63" i="3"/>
  <c r="AH60" i="3"/>
  <c r="W63" i="3"/>
  <c r="W60" i="3"/>
  <c r="AD63" i="3"/>
  <c r="AD60" i="3"/>
  <c r="AB63" i="3"/>
  <c r="AB60" i="3"/>
  <c r="T60" i="3"/>
  <c r="T63" i="3"/>
  <c r="AL63" i="3"/>
  <c r="AL60" i="3"/>
  <c r="AP63" i="3"/>
  <c r="AP60" i="3"/>
  <c r="AS53" i="3"/>
  <c r="AS54" i="3"/>
  <c r="N53" i="3"/>
  <c r="AK60" i="3"/>
  <c r="AK63" i="3"/>
  <c r="I53" i="3"/>
  <c r="I54" i="3"/>
  <c r="V60" i="3"/>
  <c r="V63" i="3"/>
  <c r="P63" i="3"/>
  <c r="P60" i="3"/>
  <c r="M53" i="3"/>
  <c r="M54" i="3"/>
  <c r="E54" i="3"/>
  <c r="E53" i="3"/>
  <c r="Z60" i="3"/>
  <c r="Z63" i="3"/>
  <c r="AA63" i="3"/>
  <c r="AA60" i="3"/>
  <c r="G60" i="3" l="1"/>
  <c r="F54" i="3"/>
  <c r="V53" i="3"/>
  <c r="V54" i="3"/>
  <c r="T53" i="3"/>
  <c r="T54" i="3"/>
  <c r="AH53" i="3"/>
  <c r="AH54" i="3"/>
  <c r="AG53" i="3"/>
  <c r="AG54" i="3"/>
  <c r="U53" i="3"/>
  <c r="U54" i="3"/>
  <c r="AE53" i="3"/>
  <c r="AE54" i="3"/>
  <c r="AU53" i="3"/>
  <c r="AU54" i="3"/>
  <c r="L53" i="3"/>
  <c r="L54" i="3"/>
  <c r="AP53" i="3"/>
  <c r="AP54" i="3"/>
  <c r="AT54" i="3"/>
  <c r="AT53" i="3"/>
  <c r="O53" i="3"/>
  <c r="O54" i="3"/>
  <c r="S54" i="3"/>
  <c r="S53" i="3"/>
  <c r="AA53" i="3"/>
  <c r="AA54" i="3"/>
  <c r="AD54" i="3"/>
  <c r="AD53" i="3"/>
  <c r="AR53" i="3"/>
  <c r="AR54" i="3"/>
  <c r="AJ53" i="3"/>
  <c r="AJ54" i="3"/>
  <c r="AV53" i="3"/>
  <c r="AV54" i="3"/>
  <c r="P53" i="3"/>
  <c r="P54" i="3"/>
  <c r="J53" i="3"/>
  <c r="J54" i="3"/>
  <c r="H53" i="3"/>
  <c r="H54" i="3"/>
  <c r="R53" i="3"/>
  <c r="R54" i="3"/>
  <c r="AO53" i="3"/>
  <c r="AO54" i="3"/>
  <c r="Y53" i="3"/>
  <c r="Y54" i="3"/>
  <c r="AB53" i="3"/>
  <c r="AB54" i="3"/>
  <c r="AL53" i="3"/>
  <c r="AL54" i="3"/>
  <c r="W53" i="3"/>
  <c r="W54" i="3"/>
  <c r="AM53" i="3"/>
  <c r="AM54" i="3"/>
  <c r="K53" i="3"/>
  <c r="K54" i="3"/>
  <c r="G53" i="3"/>
  <c r="G54" i="3"/>
  <c r="AF53" i="3"/>
  <c r="AF54" i="3"/>
  <c r="AK53" i="3"/>
  <c r="AK54" i="3"/>
  <c r="AC53" i="3"/>
  <c r="AC54" i="3"/>
  <c r="Z54" i="3"/>
  <c r="Z53" i="3"/>
</calcChain>
</file>

<file path=xl/sharedStrings.xml><?xml version="1.0" encoding="utf-8"?>
<sst xmlns="http://schemas.openxmlformats.org/spreadsheetml/2006/main" count="529" uniqueCount="180">
  <si>
    <t>POBLACION LISTA PARA TRABAJAR, COPIAR DE LA POBLACION TOTAL EN VALORES</t>
  </si>
  <si>
    <t>DEPARTAMENTO / REDESS / DISTRITO</t>
  </si>
  <si>
    <t>TOTAL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</si>
  <si>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</si>
  <si>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</si>
  <si>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</si>
  <si>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</si>
  <si>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</si>
  <si>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</si>
  <si>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</si>
  <si>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</si>
  <si>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</si>
  <si>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</si>
  <si>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</si>
  <si>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</si>
  <si>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</si>
  <si>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</si>
  <si>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</si>
  <si>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</si>
  <si>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</si>
  <si>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</si>
  <si>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</si>
  <si>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</si>
  <si>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</si>
  <si>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</si>
  <si>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</si>
  <si>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</si>
  <si>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</si>
  <si>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</si>
  <si>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</si>
  <si>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</si>
  <si>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</si>
  <si>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</si>
  <si>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</si>
  <si>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</si>
  <si>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</si>
  <si>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</si>
  <si>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POB. FEM. TOTAL</t>
  </si>
  <si>
    <t>POBLACION FEMENINA</t>
  </si>
  <si>
    <t>10-14</t>
  </si>
  <si>
    <t>15-19</t>
  </si>
  <si>
    <t>20-49</t>
  </si>
  <si>
    <t>GESTANTES ESPERADAS</t>
  </si>
  <si>
    <t>COLLAO</t>
  </si>
  <si>
    <t>ILAVE</t>
  </si>
  <si>
    <t>CAPAZO</t>
  </si>
  <si>
    <t>PILCUYO</t>
  </si>
  <si>
    <t>SANTA ROSA</t>
  </si>
  <si>
    <t>CONDURIRI</t>
  </si>
  <si>
    <t>POBLACION TOTAL</t>
  </si>
  <si>
    <t>POBLACION CALCULOS CRECIMIENTO EN %</t>
  </si>
  <si>
    <t>PROYECCION DE POBLACION REEMPLAZAR</t>
  </si>
  <si>
    <t>RED DE SALUD EL COLLAO</t>
  </si>
  <si>
    <t>POBLACION  2013</t>
  </si>
  <si>
    <t>POR EDADES PUNTUALES, GRUPOS QUINQUENALES, EDADES ESPECIALES SEGÚN RED DE SALUD, PROVINCIA, DISTRITO, MICRORED Y ESTABLECIMIENTOS</t>
  </si>
  <si>
    <t>CODIGO  RENAES</t>
  </si>
  <si>
    <t>PROV, DISTR, MRED, ESTABLEC.</t>
  </si>
  <si>
    <t>POBLAC.  2014</t>
  </si>
  <si>
    <t>POBLACION  TOTAL PRUEBA</t>
  </si>
  <si>
    <t>GEST. ESPE</t>
  </si>
  <si>
    <t>RED EL COLLAO</t>
  </si>
  <si>
    <t>DISTRITO ILAVE</t>
  </si>
  <si>
    <t>00003032</t>
  </si>
  <si>
    <t>Hospital Apoyo Ilave</t>
  </si>
  <si>
    <t>MICRO RED MULLACONT.</t>
  </si>
  <si>
    <t>00018351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</si>
  <si>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</si>
  <si>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</si>
  <si>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</si>
  <si>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</si>
  <si>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</si>
  <si>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</si>
  <si>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</si>
  <si>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</si>
  <si>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</si>
  <si>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</si>
  <si>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</si>
  <si>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</si>
  <si>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</si>
  <si>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</si>
  <si>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</si>
  <si>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</si>
  <si>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</si>
  <si>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</si>
  <si>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</si>
  <si>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</si>
  <si>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</si>
  <si>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</si>
  <si>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</si>
  <si>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</si>
  <si>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Sulcacatura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</si>
  <si>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</si>
  <si>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</si>
  <si>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</si>
  <si>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</si>
  <si>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</si>
  <si>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</si>
  <si>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</si>
  <si>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</si>
  <si>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</si>
  <si>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</si>
  <si>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</si>
  <si>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</si>
  <si>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</si>
  <si>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</si>
  <si>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</si>
  <si>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</si>
  <si>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</si>
  <si>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</si>
  <si>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</si>
  <si>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Kankora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</si>
  <si>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</si>
  <si>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</si>
  <si>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</si>
  <si>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</si>
  <si>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</si>
  <si>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</si>
  <si>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</si>
  <si>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</si>
  <si>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</si>
  <si>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</si>
  <si>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</si>
  <si>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</si>
  <si>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</si>
  <si>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</si>
  <si>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</si>
  <si>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</si>
  <si>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</si>
  <si>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</si>
  <si>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</si>
  <si>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</si>
  <si>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</si>
  <si>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</si>
  <si>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</si>
  <si>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</si>
  <si>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</si>
  <si>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</si>
  <si>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</si>
  <si>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</si>
  <si>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</si>
  <si>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</si>
  <si>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</si>
  <si>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</si>
  <si>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</si>
  <si>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</si>
  <si>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</si>
  <si>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</si>
  <si>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S.J. Jarihuani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</si>
  <si>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</si>
  <si>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</si>
  <si>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</si>
  <si>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</si>
  <si>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</si>
  <si>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</si>
  <si>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</si>
  <si>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</si>
  <si>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</si>
  <si>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</si>
  <si>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</si>
  <si>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</si>
  <si>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EDADES ESPECIALES</t>
  </si>
  <si>
    <t>28 DIAS</t>
  </si>
  <si>
    <t>0-5 MESES</t>
  </si>
  <si>
    <t>6-11 MESES</t>
  </si>
  <si>
    <t>00024206</t>
  </si>
  <si>
    <t>San Jose Ancomarca</t>
  </si>
  <si>
    <t>Laqui</t>
  </si>
  <si>
    <t>85 Y +</t>
  </si>
  <si>
    <t>80-84</t>
  </si>
  <si>
    <t>00003001</t>
  </si>
  <si>
    <t>00002997</t>
  </si>
  <si>
    <t>00003212</t>
  </si>
  <si>
    <t>00003208</t>
  </si>
  <si>
    <t>00033147</t>
  </si>
  <si>
    <t xml:space="preserve">C.S, Mental Comunitario S,J, </t>
  </si>
  <si>
    <t>00033148</t>
  </si>
  <si>
    <t>Hogar Protegido</t>
  </si>
  <si>
    <t>POBLACION  2026</t>
  </si>
  <si>
    <t>Fuente : Unidad de Estadistica e Informatica RC</t>
  </si>
  <si>
    <t xml:space="preserve">POBLACION 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</si>
</sst>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00_ ;_ * \-#,##0.0000_ ;_ * &quot;-&quot;_ ;_ @_ "/>
    <numFmt numFmtId="166" formatCode="0.0"/>
    <numFmt numFmtId="167" formatCode="_(* #,##0_);_(* \(#,##0\);_(* &quot;-&quot;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b/>
      <sz val="12"/>
      <color indexed="12"/>
      <name val="Times New Roman"/>
      <family val="1"/>
    </font>
    <font>
      <b/>
      <sz val="9"/>
      <color indexed="12"/>
      <name val="Times New Roman"/>
      <family val="1"/>
    </font>
    <font>
      <sz val="9"/>
      <name val="Times New Roman"/>
      <family val="1"/>
    </font>
    <font>
      <b/>
      <sz val="14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12"/>
      <name val="Times New Roman"/>
      <family val="1"/>
    </font>
    <font>
      <b/>
      <sz val="10"/>
      <color indexed="12"/>
      <name val="Times New Roman"/>
      <family val="1"/>
    </font>
    <font>
      <sz val="9"/>
      <color indexed="8"/>
      <name val="Times New Roman"/>
      <family val="1"/>
    </font>
    <font>
      <sz val="8"/>
      <name val="Arial"/>
      <family val="2"/>
    </font>
    <font>
      <b/>
      <sz val="9"/>
      <color rgb="FF0000FF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2"/>
      <name val="Arial"/>
      <family val="2"/>
    </font>
    <font>
      <b/>
      <sz val="14"/>
      <name val="Bookman Old Style"/>
      <family val="1"/>
    </font>
    <font>
      <b/>
      <sz val="14"/>
      <name val="Calibri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Bookman Old Style"/>
      <family val="1"/>
    </font>
    <font>
      <b/>
      <sz val="10"/>
      <name val="Arial"/>
      <family val="2"/>
    </font>
    <font>
      <b/>
      <sz val="9"/>
      <color indexed="1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7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1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3" fillId="0" borderId="0"/>
    <xf numFmtId="0" fontId="1" fillId="0" borderId="0"/>
    <xf numFmtId="0" fontId="3" fillId="0" borderId="0"/>
    <xf numFmtId="0" fontId="3" fillId="0" borderId="0"/>
  </cellStyleXfs>
  <cellXfs count="180">
    <xf numFmtId="0" fontId="0" fillId="0" borderId="0" xfId="0"/>
    <xf numFmtId="0" fontId="2" fillId="0" borderId="0" xfId="0" applyFont="1"/>
    <xf numFmtId="0" fontId="4" fillId="0" borderId="0" xfId="1" quotePrefix="1" applyFont="1" applyAlignment="1">
      <alignment horizontal="left" vertical="center"/>
    </xf>
    <xf numFmtId="0" fontId="5" fillId="0" borderId="0" xfId="1" quotePrefix="1" applyFont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0" applyFont="1"/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1" fontId="8" fillId="2" borderId="2" xfId="1" quotePrefix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1" fontId="10" fillId="3" borderId="2" xfId="0" applyNumberFormat="1" applyFont="1" applyFill="1" applyBorder="1"/>
    <xf numFmtId="164" fontId="11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right"/>
    </xf>
    <xf numFmtId="0" fontId="12" fillId="0" borderId="0" xfId="1" applyFont="1"/>
    <xf numFmtId="3" fontId="9" fillId="0" borderId="2" xfId="1" applyNumberFormat="1" applyFont="1" applyBorder="1"/>
    <xf numFmtId="164" fontId="6" fillId="0" borderId="2" xfId="2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2" xfId="2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164" fontId="6" fillId="0" borderId="2" xfId="3" applyNumberFormat="1" applyFont="1" applyBorder="1" applyAlignment="1">
      <alignment horizontal="right"/>
    </xf>
    <xf numFmtId="0" fontId="2" fillId="2" borderId="0" xfId="0" applyFont="1" applyFill="1"/>
    <xf numFmtId="3" fontId="9" fillId="2" borderId="2" xfId="1" applyNumberFormat="1" applyFont="1" applyFill="1" applyBorder="1"/>
    <xf numFmtId="164" fontId="6" fillId="2" borderId="2" xfId="1" applyNumberFormat="1" applyFont="1" applyFill="1" applyBorder="1" applyAlignment="1">
      <alignment horizontal="right"/>
    </xf>
    <xf numFmtId="164" fontId="6" fillId="2" borderId="2" xfId="2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6" fillId="2" borderId="2" xfId="3" applyNumberFormat="1" applyFont="1" applyFill="1" applyBorder="1" applyAlignment="1">
      <alignment horizontal="right"/>
    </xf>
    <xf numFmtId="0" fontId="12" fillId="2" borderId="0" xfId="1" applyFont="1" applyFill="1"/>
    <xf numFmtId="0" fontId="2" fillId="2" borderId="4" xfId="0" applyFont="1" applyFill="1" applyBorder="1"/>
    <xf numFmtId="3" fontId="9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right"/>
    </xf>
    <xf numFmtId="164" fontId="6" fillId="2" borderId="3" xfId="2" applyNumberFormat="1" applyFont="1" applyFill="1" applyBorder="1" applyAlignment="1">
      <alignment horizontal="right" vertical="center"/>
    </xf>
    <xf numFmtId="164" fontId="6" fillId="2" borderId="3" xfId="1" applyNumberFormat="1" applyFont="1" applyFill="1" applyBorder="1" applyAlignment="1">
      <alignment horizontal="right" vertical="center"/>
    </xf>
    <xf numFmtId="164" fontId="6" fillId="2" borderId="3" xfId="3" applyNumberFormat="1" applyFont="1" applyFill="1" applyBorder="1" applyAlignment="1">
      <alignment horizontal="right"/>
    </xf>
    <xf numFmtId="0" fontId="14" fillId="2" borderId="0" xfId="1" applyFont="1" applyFill="1"/>
    <xf numFmtId="3" fontId="9" fillId="0" borderId="0" xfId="1" applyNumberFormat="1" applyFont="1"/>
    <xf numFmtId="164" fontId="6" fillId="0" borderId="0" xfId="2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14" fillId="0" borderId="0" xfId="1" applyFont="1"/>
    <xf numFmtId="164" fontId="6" fillId="4" borderId="2" xfId="1" applyNumberFormat="1" applyFont="1" applyFill="1" applyBorder="1" applyAlignment="1">
      <alignment horizontal="right"/>
    </xf>
    <xf numFmtId="0" fontId="2" fillId="2" borderId="5" xfId="0" applyFont="1" applyFill="1" applyBorder="1"/>
    <xf numFmtId="1" fontId="8" fillId="2" borderId="2" xfId="1" applyNumberFormat="1" applyFont="1" applyFill="1" applyBorder="1" applyAlignment="1">
      <alignment horizontal="center" vertical="center" wrapText="1"/>
    </xf>
    <xf numFmtId="1" fontId="8" fillId="2" borderId="2" xfId="1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/>
    <xf numFmtId="0" fontId="9" fillId="2" borderId="2" xfId="1" applyFont="1" applyFill="1" applyBorder="1" applyAlignment="1">
      <alignment horizontal="center" vertical="center" wrapText="1"/>
    </xf>
    <xf numFmtId="3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" fontId="0" fillId="0" borderId="0" xfId="0" applyNumberFormat="1"/>
    <xf numFmtId="1" fontId="10" fillId="2" borderId="2" xfId="0" applyNumberFormat="1" applyFont="1" applyFill="1" applyBorder="1"/>
    <xf numFmtId="164" fontId="11" fillId="2" borderId="2" xfId="0" applyNumberFormat="1" applyFont="1" applyFill="1" applyBorder="1"/>
    <xf numFmtId="165" fontId="11" fillId="2" borderId="2" xfId="0" applyNumberFormat="1" applyFont="1" applyFill="1" applyBorder="1" applyAlignment="1">
      <alignment horizontal="right"/>
    </xf>
    <xf numFmtId="166" fontId="2" fillId="0" borderId="0" xfId="0" applyNumberFormat="1" applyFont="1"/>
    <xf numFmtId="165" fontId="6" fillId="0" borderId="2" xfId="1" applyNumberFormat="1" applyFont="1" applyBorder="1" applyAlignment="1">
      <alignment horizontal="right"/>
    </xf>
    <xf numFmtId="165" fontId="6" fillId="4" borderId="2" xfId="1" applyNumberFormat="1" applyFont="1" applyFill="1" applyBorder="1" applyAlignment="1">
      <alignment horizontal="right"/>
    </xf>
    <xf numFmtId="49" fontId="15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0" fillId="0" borderId="0" xfId="0" applyFont="1"/>
    <xf numFmtId="49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49" fontId="24" fillId="5" borderId="12" xfId="0" applyNumberFormat="1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49" fontId="24" fillId="5" borderId="17" xfId="0" applyNumberFormat="1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1" fontId="28" fillId="5" borderId="2" xfId="4" quotePrefix="1" applyNumberFormat="1" applyFont="1" applyFill="1" applyBorder="1" applyAlignment="1">
      <alignment horizontal="center" vertical="center" wrapText="1"/>
    </xf>
    <xf numFmtId="1" fontId="11" fillId="6" borderId="17" xfId="0" applyNumberFormat="1" applyFont="1" applyFill="1" applyBorder="1" applyAlignment="1">
      <alignment horizontal="center"/>
    </xf>
    <xf numFmtId="1" fontId="11" fillId="6" borderId="2" xfId="0" applyNumberFormat="1" applyFont="1" applyFill="1" applyBorder="1" applyAlignment="1">
      <alignment horizontal="center"/>
    </xf>
    <xf numFmtId="1" fontId="26" fillId="6" borderId="2" xfId="0" applyNumberFormat="1" applyFont="1" applyFill="1" applyBorder="1" applyAlignment="1">
      <alignment horizontal="center"/>
    </xf>
    <xf numFmtId="1" fontId="26" fillId="6" borderId="18" xfId="0" applyNumberFormat="1" applyFont="1" applyFill="1" applyBorder="1" applyAlignment="1">
      <alignment horizontal="center"/>
    </xf>
    <xf numFmtId="0" fontId="29" fillId="0" borderId="0" xfId="0" applyFont="1"/>
    <xf numFmtId="0" fontId="26" fillId="6" borderId="17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/>
    </xf>
    <xf numFmtId="3" fontId="26" fillId="6" borderId="2" xfId="0" applyNumberFormat="1" applyFont="1" applyFill="1" applyBorder="1" applyAlignment="1">
      <alignment horizontal="center"/>
    </xf>
    <xf numFmtId="3" fontId="26" fillId="6" borderId="18" xfId="0" applyNumberFormat="1" applyFont="1" applyFill="1" applyBorder="1" applyAlignment="1">
      <alignment horizontal="center"/>
    </xf>
    <xf numFmtId="49" fontId="30" fillId="7" borderId="17" xfId="0" applyNumberFormat="1" applyFont="1" applyFill="1" applyBorder="1" applyAlignment="1">
      <alignment horizontal="center"/>
    </xf>
    <xf numFmtId="0" fontId="26" fillId="7" borderId="2" xfId="0" applyFont="1" applyFill="1" applyBorder="1" applyAlignment="1">
      <alignment horizontal="left"/>
    </xf>
    <xf numFmtId="0" fontId="31" fillId="7" borderId="2" xfId="5" applyFont="1" applyFill="1" applyBorder="1" applyAlignment="1">
      <alignment horizontal="center"/>
    </xf>
    <xf numFmtId="167" fontId="31" fillId="7" borderId="2" xfId="5" applyNumberFormat="1" applyFont="1" applyFill="1" applyBorder="1" applyAlignment="1">
      <alignment horizontal="center"/>
    </xf>
    <xf numFmtId="164" fontId="32" fillId="7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2" fillId="7" borderId="18" xfId="0" applyFont="1" applyFill="1" applyBorder="1" applyAlignment="1">
      <alignment horizontal="center"/>
    </xf>
    <xf numFmtId="0" fontId="27" fillId="0" borderId="0" xfId="0" applyFont="1"/>
    <xf numFmtId="1" fontId="26" fillId="8" borderId="17" xfId="0" applyNumberFormat="1" applyFont="1" applyFill="1" applyBorder="1" applyAlignment="1">
      <alignment horizontal="center"/>
    </xf>
    <xf numFmtId="1" fontId="26" fillId="8" borderId="2" xfId="0" applyNumberFormat="1" applyFont="1" applyFill="1" applyBorder="1" applyAlignment="1">
      <alignment horizontal="center"/>
    </xf>
    <xf numFmtId="0" fontId="26" fillId="8" borderId="2" xfId="0" applyFont="1" applyFill="1" applyBorder="1" applyAlignment="1">
      <alignment horizontal="center"/>
    </xf>
    <xf numFmtId="0" fontId="26" fillId="8" borderId="18" xfId="0" applyFont="1" applyFill="1" applyBorder="1" applyAlignment="1">
      <alignment horizontal="center"/>
    </xf>
    <xf numFmtId="1" fontId="26" fillId="8" borderId="18" xfId="0" applyNumberFormat="1" applyFont="1" applyFill="1" applyBorder="1" applyAlignment="1">
      <alignment horizontal="center"/>
    </xf>
    <xf numFmtId="3" fontId="32" fillId="7" borderId="2" xfId="0" applyNumberFormat="1" applyFont="1" applyFill="1" applyBorder="1" applyAlignment="1">
      <alignment horizontal="center"/>
    </xf>
    <xf numFmtId="1" fontId="26" fillId="9" borderId="17" xfId="0" applyNumberFormat="1" applyFont="1" applyFill="1" applyBorder="1" applyAlignment="1">
      <alignment horizontal="center"/>
    </xf>
    <xf numFmtId="1" fontId="26" fillId="9" borderId="2" xfId="0" applyNumberFormat="1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3" fontId="26" fillId="9" borderId="2" xfId="0" applyNumberFormat="1" applyFont="1" applyFill="1" applyBorder="1" applyAlignment="1">
      <alignment horizontal="center"/>
    </xf>
    <xf numFmtId="3" fontId="26" fillId="9" borderId="18" xfId="0" applyNumberFormat="1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3" fontId="26" fillId="8" borderId="2" xfId="0" applyNumberFormat="1" applyFont="1" applyFill="1" applyBorder="1" applyAlignment="1">
      <alignment horizontal="center"/>
    </xf>
    <xf numFmtId="3" fontId="26" fillId="8" borderId="18" xfId="0" applyNumberFormat="1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3" fontId="26" fillId="2" borderId="2" xfId="0" applyNumberFormat="1" applyFont="1" applyFill="1" applyBorder="1" applyAlignment="1">
      <alignment horizontal="center"/>
    </xf>
    <xf numFmtId="0" fontId="29" fillId="2" borderId="0" xfId="0" applyFont="1" applyFill="1"/>
    <xf numFmtId="49" fontId="30" fillId="7" borderId="19" xfId="0" applyNumberFormat="1" applyFont="1" applyFill="1" applyBorder="1" applyAlignment="1">
      <alignment horizontal="center"/>
    </xf>
    <xf numFmtId="0" fontId="26" fillId="7" borderId="20" xfId="0" applyFont="1" applyFill="1" applyBorder="1" applyAlignment="1">
      <alignment horizontal="left"/>
    </xf>
    <xf numFmtId="167" fontId="31" fillId="7" borderId="20" xfId="5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33" fillId="10" borderId="2" xfId="0" applyNumberFormat="1" applyFont="1" applyFill="1" applyBorder="1" applyAlignment="1">
      <alignment horizontal="left" vertical="center"/>
    </xf>
    <xf numFmtId="1" fontId="34" fillId="0" borderId="2" xfId="0" applyNumberFormat="1" applyFont="1" applyBorder="1" applyAlignment="1">
      <alignment horizontal="center"/>
    </xf>
    <xf numFmtId="1" fontId="34" fillId="0" borderId="18" xfId="0" applyNumberFormat="1" applyFont="1" applyBorder="1" applyAlignment="1">
      <alignment horizontal="center"/>
    </xf>
    <xf numFmtId="1" fontId="34" fillId="0" borderId="20" xfId="0" applyNumberFormat="1" applyFont="1" applyBorder="1" applyAlignment="1">
      <alignment horizontal="center"/>
    </xf>
    <xf numFmtId="1" fontId="34" fillId="0" borderId="21" xfId="0" applyNumberFormat="1" applyFont="1" applyBorder="1" applyAlignment="1">
      <alignment horizontal="center"/>
    </xf>
    <xf numFmtId="1" fontId="35" fillId="10" borderId="2" xfId="0" applyNumberFormat="1" applyFont="1" applyFill="1" applyBorder="1" applyAlignment="1">
      <alignment horizontal="center" vertical="center"/>
    </xf>
    <xf numFmtId="1" fontId="25" fillId="2" borderId="2" xfId="1" quotePrefix="1" applyNumberFormat="1" applyFont="1" applyFill="1" applyBorder="1" applyAlignment="1">
      <alignment horizontal="center" vertical="center"/>
    </xf>
    <xf numFmtId="164" fontId="0" fillId="0" borderId="0" xfId="0" applyNumberFormat="1"/>
    <xf numFmtId="1" fontId="26" fillId="7" borderId="2" xfId="5" applyNumberFormat="1" applyFont="1" applyFill="1" applyBorder="1" applyAlignment="1">
      <alignment horizontal="center"/>
    </xf>
    <xf numFmtId="1" fontId="26" fillId="7" borderId="20" xfId="5" applyNumberFormat="1" applyFont="1" applyFill="1" applyBorder="1" applyAlignment="1">
      <alignment horizontal="center"/>
    </xf>
    <xf numFmtId="1" fontId="30" fillId="7" borderId="17" xfId="0" applyNumberFormat="1" applyFont="1" applyFill="1" applyBorder="1" applyAlignment="1">
      <alignment horizontal="center"/>
    </xf>
    <xf numFmtId="2" fontId="26" fillId="2" borderId="17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49" fontId="30" fillId="7" borderId="2" xfId="0" applyNumberFormat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 vertical="center" wrapText="1"/>
    </xf>
    <xf numFmtId="1" fontId="28" fillId="5" borderId="2" xfId="4" applyNumberFormat="1" applyFont="1" applyFill="1" applyBorder="1" applyAlignment="1">
      <alignment horizontal="center" vertical="center" wrapText="1"/>
    </xf>
    <xf numFmtId="1" fontId="8" fillId="5" borderId="2" xfId="1" quotePrefix="1" applyNumberFormat="1" applyFont="1" applyFill="1" applyBorder="1" applyAlignment="1">
      <alignment horizontal="center" vertical="center" wrapText="1"/>
    </xf>
    <xf numFmtId="1" fontId="33" fillId="10" borderId="2" xfId="0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1" fontId="26" fillId="8" borderId="7" xfId="0" applyNumberFormat="1" applyFont="1" applyFill="1" applyBorder="1" applyAlignment="1">
      <alignment horizontal="center"/>
    </xf>
    <xf numFmtId="1" fontId="26" fillId="8" borderId="9" xfId="0" applyNumberFormat="1" applyFont="1" applyFill="1" applyBorder="1" applyAlignment="1">
      <alignment horizontal="center"/>
    </xf>
    <xf numFmtId="1" fontId="26" fillId="9" borderId="7" xfId="0" applyNumberFormat="1" applyFont="1" applyFill="1" applyBorder="1" applyAlignment="1">
      <alignment horizontal="center"/>
    </xf>
    <xf numFmtId="1" fontId="26" fillId="9" borderId="9" xfId="0" applyNumberFormat="1" applyFont="1" applyFill="1" applyBorder="1" applyAlignment="1">
      <alignment horizontal="center"/>
    </xf>
    <xf numFmtId="0" fontId="26" fillId="8" borderId="7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7" fillId="5" borderId="1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5" borderId="3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1" fontId="11" fillId="6" borderId="7" xfId="0" applyNumberFormat="1" applyFont="1" applyFill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1" fontId="25" fillId="2" borderId="2" xfId="1" quotePrefix="1" applyNumberFormat="1" applyFont="1" applyFill="1" applyBorder="1" applyAlignment="1">
      <alignment horizontal="center" vertical="center" wrapText="1"/>
    </xf>
    <xf numFmtId="1" fontId="25" fillId="2" borderId="2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8" fillId="2" borderId="3" xfId="1" applyNumberFormat="1" applyFont="1" applyFill="1" applyBorder="1" applyAlignment="1">
      <alignment horizontal="center" vertical="center" wrapText="1"/>
    </xf>
    <xf numFmtId="1" fontId="8" fillId="2" borderId="6" xfId="1" applyNumberFormat="1" applyFont="1" applyFill="1" applyBorder="1" applyAlignment="1">
      <alignment horizontal="center" vertical="center" wrapText="1"/>
    </xf>
    <xf numFmtId="1" fontId="8" fillId="2" borderId="10" xfId="1" applyNumberFormat="1" applyFont="1" applyFill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1" fontId="25" fillId="2" borderId="1" xfId="1" quotePrefix="1" applyNumberFormat="1" applyFont="1" applyFill="1" applyBorder="1" applyAlignment="1">
      <alignment horizontal="center" vertical="center" wrapText="1"/>
    </xf>
    <xf numFmtId="1" fontId="25" fillId="2" borderId="3" xfId="1" quotePrefix="1" applyNumberFormat="1" applyFont="1" applyFill="1" applyBorder="1" applyAlignment="1">
      <alignment horizontal="center" vertical="center" wrapText="1"/>
    </xf>
    <xf numFmtId="1" fontId="8" fillId="2" borderId="24" xfId="1" applyNumberFormat="1" applyFont="1" applyFill="1" applyBorder="1" applyAlignment="1">
      <alignment horizontal="center" vertical="center" wrapText="1"/>
    </xf>
    <xf numFmtId="1" fontId="8" fillId="2" borderId="25" xfId="1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33" fillId="10" borderId="13" xfId="0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1" fontId="8" fillId="5" borderId="14" xfId="1" quotePrefix="1" applyNumberFormat="1" applyFont="1" applyFill="1" applyBorder="1" applyAlignment="1">
      <alignment horizontal="center" vertical="center" wrapText="1"/>
    </xf>
    <xf numFmtId="1" fontId="8" fillId="5" borderId="3" xfId="1" quotePrefix="1" applyNumberFormat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1" fontId="28" fillId="5" borderId="22" xfId="4" applyNumberFormat="1" applyFont="1" applyFill="1" applyBorder="1" applyAlignment="1">
      <alignment horizontal="center" vertical="center" wrapText="1"/>
    </xf>
    <xf numFmtId="1" fontId="28" fillId="5" borderId="23" xfId="4" applyNumberFormat="1" applyFont="1" applyFill="1" applyBorder="1" applyAlignment="1">
      <alignment horizontal="center" vertical="center" wrapText="1"/>
    </xf>
    <xf numFmtId="1" fontId="8" fillId="5" borderId="14" xfId="1" applyNumberFormat="1" applyFont="1" applyFill="1" applyBorder="1" applyAlignment="1">
      <alignment horizontal="center" vertical="center" wrapText="1"/>
    </xf>
    <xf numFmtId="1" fontId="8" fillId="5" borderId="3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383733F-9B40-44F5-B3CB-21A08850B798}"/>
    <cellStyle name="Normal 2 2" xfId="4" xr:uid="{C5356097-8FF0-4DE7-996B-B7152FDEF6A5}"/>
    <cellStyle name="Normal 5" xfId="3" xr:uid="{B0BC8E03-AB25-4F27-B9C8-63758BB46DB1}"/>
    <cellStyle name="Normal_Copia de ajuste de pob edad puntual" xfId="5" xr:uid="{96F0003F-2A8B-484E-AEC0-33F4E02659AB}"/>
    <cellStyle name="Normal_Libro3" xfId="2" xr:uid="{4B10F0AF-7666-4DCB-9C4D-122B21580022}"/>
  </cellStyles>
  <dxfs count="25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indexed="6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indexed="6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ER_UEI/Documents/Poblacion%20RED%20EL%20COLLA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TAL"/>
      <sheetName val="PROVINCIAL"/>
      <sheetName val="DEPARTAMENTAL"/>
      <sheetName val="Pob x Genero"/>
      <sheetName val="DATA"/>
      <sheetName val="PIRAMIDE"/>
    </sheetNames>
    <sheetDataSet>
      <sheetData sheetId="0" refreshError="1">
        <row r="6">
          <cell r="C6">
            <v>89327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C324-5254-4224-A8A1-931823233C5D}">
  <dimension ref="A1:AV66"/>
  <sheetViews>
    <sheetView tabSelected="1" workbookViewId="0">
      <selection activeCell="B8" sqref="B8"/>
    </sheetView>
  </sheetViews>
  <sheetFormatPr baseColWidth="10" defaultRowHeight="15" x14ac:dyDescent="0.25"/>
  <cols>
    <col min="2" max="2" width="21" customWidth="1"/>
    <col min="4" max="4" width="8.42578125" customWidth="1"/>
    <col min="5" max="24" width="7.140625" customWidth="1"/>
    <col min="25" max="37" width="8.5703125" customWidth="1"/>
    <col min="38" max="40" width="9.28515625" customWidth="1"/>
    <col min="41" max="41" width="8.5703125" customWidth="1"/>
    <col min="42" max="42" width="9.28515625" customWidth="1"/>
    <col min="43" max="43" width="9.85546875" customWidth="1"/>
    <col min="44" max="47" width="8.5703125" customWidth="1"/>
  </cols>
  <sheetData>
    <row r="1" spans="1:48" ht="15.75" x14ac:dyDescent="0.25">
      <c r="C1" s="57"/>
      <c r="D1" s="132" t="s">
        <v>52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58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O1" s="59"/>
      <c r="AP1" s="59"/>
      <c r="AQ1" s="59"/>
      <c r="AR1" s="59"/>
      <c r="AS1" s="59"/>
      <c r="AT1" s="59"/>
      <c r="AU1" s="59"/>
      <c r="AV1" s="59"/>
    </row>
    <row r="2" spans="1:48" ht="18.75" x14ac:dyDescent="0.3">
      <c r="C2" s="57"/>
      <c r="D2" s="133" t="s">
        <v>177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60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O2" s="61"/>
      <c r="AP2" s="61"/>
      <c r="AQ2" s="61"/>
      <c r="AR2" s="61"/>
      <c r="AS2" s="61"/>
      <c r="AT2" s="61"/>
      <c r="AU2" s="61"/>
      <c r="AV2" s="61"/>
    </row>
    <row r="3" spans="1:48" x14ac:dyDescent="0.25">
      <c r="A3" s="142" t="s">
        <v>177</v>
      </c>
      <c r="B3" s="142"/>
      <c r="C3" s="142"/>
      <c r="D3" s="134" t="s">
        <v>54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64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O3" s="125"/>
      <c r="AP3" s="125"/>
      <c r="AQ3" s="125"/>
      <c r="AR3" s="125"/>
      <c r="AS3" s="125"/>
      <c r="AT3" s="125"/>
    </row>
    <row r="4" spans="1:48" ht="24" customHeight="1" x14ac:dyDescent="0.25">
      <c r="A4" s="145" t="s">
        <v>55</v>
      </c>
      <c r="B4" s="143" t="s">
        <v>56</v>
      </c>
      <c r="C4" s="135" t="s">
        <v>179</v>
      </c>
      <c r="D4" s="129" t="s">
        <v>3</v>
      </c>
      <c r="E4" s="129" t="s">
        <v>4</v>
      </c>
      <c r="F4" s="129" t="s">
        <v>5</v>
      </c>
      <c r="G4" s="129" t="s">
        <v>6</v>
      </c>
      <c r="H4" s="129" t="s">
        <v>7</v>
      </c>
      <c r="I4" s="129" t="s">
        <v>8</v>
      </c>
      <c r="J4" s="129" t="s">
        <v>9</v>
      </c>
      <c r="K4" s="129" t="s">
        <v>10</v>
      </c>
      <c r="L4" s="129" t="s">
        <v>11</v>
      </c>
      <c r="M4" s="129" t="s">
        <v>12</v>
      </c>
      <c r="N4" s="129" t="s">
        <v>13</v>
      </c>
      <c r="O4" s="129" t="s">
        <v>14</v>
      </c>
      <c r="P4" s="129" t="s">
        <v>15</v>
      </c>
      <c r="Q4" s="129" t="s">
        <v>16</v>
      </c>
      <c r="R4" s="129" t="s">
        <v>17</v>
      </c>
      <c r="S4" s="129" t="s">
        <v>18</v>
      </c>
      <c r="T4" s="129" t="s">
        <v>19</v>
      </c>
      <c r="U4" s="129" t="s">
        <v>20</v>
      </c>
      <c r="V4" s="129" t="s">
        <v>21</v>
      </c>
      <c r="W4" s="129" t="s">
        <v>22</v>
      </c>
      <c r="X4" s="129" t="s">
        <v>23</v>
      </c>
      <c r="Y4" s="129" t="s">
        <v>24</v>
      </c>
      <c r="Z4" s="129" t="s">
        <v>25</v>
      </c>
      <c r="AA4" s="129" t="s">
        <v>26</v>
      </c>
      <c r="AB4" s="129" t="s">
        <v>27</v>
      </c>
      <c r="AC4" s="129" t="s">
        <v>28</v>
      </c>
      <c r="AD4" s="129" t="s">
        <v>29</v>
      </c>
      <c r="AE4" s="129" t="s">
        <v>30</v>
      </c>
      <c r="AF4" s="129" t="s">
        <v>31</v>
      </c>
      <c r="AG4" s="129" t="s">
        <v>32</v>
      </c>
      <c r="AH4" s="129" t="s">
        <v>33</v>
      </c>
      <c r="AI4" s="129" t="s">
        <v>34</v>
      </c>
      <c r="AJ4" s="129" t="s">
        <v>168</v>
      </c>
      <c r="AK4" s="129" t="s">
        <v>167</v>
      </c>
      <c r="AL4" s="130" t="s">
        <v>160</v>
      </c>
      <c r="AM4" s="130"/>
      <c r="AN4" s="130"/>
      <c r="AO4" s="131" t="s">
        <v>36</v>
      </c>
      <c r="AP4" s="127" t="s">
        <v>37</v>
      </c>
      <c r="AQ4" s="127" t="s">
        <v>38</v>
      </c>
      <c r="AR4" s="127"/>
      <c r="AS4" s="127"/>
      <c r="AT4" s="128" t="s">
        <v>59</v>
      </c>
    </row>
    <row r="5" spans="1:48" x14ac:dyDescent="0.25">
      <c r="A5" s="146"/>
      <c r="B5" s="144"/>
      <c r="C5" s="135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13" t="s">
        <v>161</v>
      </c>
      <c r="AM5" s="113" t="s">
        <v>162</v>
      </c>
      <c r="AN5" s="113" t="s">
        <v>163</v>
      </c>
      <c r="AO5" s="131"/>
      <c r="AP5" s="127"/>
      <c r="AQ5" s="74" t="s">
        <v>39</v>
      </c>
      <c r="AR5" s="74" t="s">
        <v>40</v>
      </c>
      <c r="AS5" s="74" t="s">
        <v>41</v>
      </c>
      <c r="AT5" s="128"/>
    </row>
    <row r="6" spans="1:48" x14ac:dyDescent="0.25">
      <c r="A6" s="149" t="s">
        <v>60</v>
      </c>
      <c r="B6" s="150"/>
      <c r="C6" s="77">
        <f t="shared" ref="C6:AT6" si="0">SUM(C7,C38,C47)</f>
        <v>55996</v>
      </c>
      <c r="D6" s="77">
        <f t="shared" si="0"/>
        <v>503</v>
      </c>
      <c r="E6" s="77">
        <f t="shared" si="0"/>
        <v>567</v>
      </c>
      <c r="F6" s="77">
        <f t="shared" si="0"/>
        <v>701</v>
      </c>
      <c r="G6" s="77">
        <f t="shared" si="0"/>
        <v>752</v>
      </c>
      <c r="H6" s="77">
        <f t="shared" si="0"/>
        <v>735</v>
      </c>
      <c r="I6" s="77">
        <f t="shared" si="0"/>
        <v>780</v>
      </c>
      <c r="J6" s="77">
        <f t="shared" si="0"/>
        <v>863</v>
      </c>
      <c r="K6" s="77">
        <f t="shared" si="0"/>
        <v>886</v>
      </c>
      <c r="L6" s="77">
        <f t="shared" si="0"/>
        <v>790</v>
      </c>
      <c r="M6" s="77">
        <f t="shared" si="0"/>
        <v>843</v>
      </c>
      <c r="N6" s="77">
        <f t="shared" si="0"/>
        <v>883</v>
      </c>
      <c r="O6" s="77">
        <f t="shared" si="0"/>
        <v>820</v>
      </c>
      <c r="P6" s="77">
        <f t="shared" si="0"/>
        <v>888</v>
      </c>
      <c r="Q6" s="77">
        <f t="shared" si="0"/>
        <v>795</v>
      </c>
      <c r="R6" s="77">
        <f t="shared" si="0"/>
        <v>874</v>
      </c>
      <c r="S6" s="77">
        <f t="shared" si="0"/>
        <v>946</v>
      </c>
      <c r="T6" s="77">
        <f t="shared" si="0"/>
        <v>970</v>
      </c>
      <c r="U6" s="77">
        <f t="shared" si="0"/>
        <v>1024</v>
      </c>
      <c r="V6" s="77">
        <f t="shared" si="0"/>
        <v>992</v>
      </c>
      <c r="W6" s="77">
        <f t="shared" si="0"/>
        <v>936</v>
      </c>
      <c r="X6" s="77">
        <f t="shared" si="0"/>
        <v>4491</v>
      </c>
      <c r="Y6" s="77">
        <f t="shared" si="0"/>
        <v>4009</v>
      </c>
      <c r="Z6" s="77">
        <f t="shared" si="0"/>
        <v>3884</v>
      </c>
      <c r="AA6" s="77">
        <f t="shared" si="0"/>
        <v>3933</v>
      </c>
      <c r="AB6" s="77">
        <f t="shared" si="0"/>
        <v>3778</v>
      </c>
      <c r="AC6" s="77">
        <f t="shared" si="0"/>
        <v>3385</v>
      </c>
      <c r="AD6" s="77">
        <f t="shared" si="0"/>
        <v>3189</v>
      </c>
      <c r="AE6" s="77">
        <f t="shared" si="0"/>
        <v>2870</v>
      </c>
      <c r="AF6" s="77">
        <f t="shared" si="0"/>
        <v>2443</v>
      </c>
      <c r="AG6" s="77">
        <f t="shared" si="0"/>
        <v>2176</v>
      </c>
      <c r="AH6" s="77">
        <f t="shared" si="0"/>
        <v>1906</v>
      </c>
      <c r="AI6" s="77">
        <f t="shared" si="0"/>
        <v>1471</v>
      </c>
      <c r="AJ6" s="77">
        <f t="shared" si="0"/>
        <v>969</v>
      </c>
      <c r="AK6" s="77">
        <f t="shared" si="0"/>
        <v>944</v>
      </c>
      <c r="AL6" s="77">
        <f t="shared" si="0"/>
        <v>37</v>
      </c>
      <c r="AM6" s="77">
        <f t="shared" si="0"/>
        <v>257</v>
      </c>
      <c r="AN6" s="77">
        <f t="shared" si="0"/>
        <v>246</v>
      </c>
      <c r="AO6" s="77">
        <f t="shared" si="0"/>
        <v>534</v>
      </c>
      <c r="AP6" s="77">
        <f t="shared" si="0"/>
        <v>28414</v>
      </c>
      <c r="AQ6" s="77">
        <f t="shared" si="0"/>
        <v>2084</v>
      </c>
      <c r="AR6" s="77">
        <f t="shared" si="0"/>
        <v>2338</v>
      </c>
      <c r="AS6" s="77">
        <f t="shared" si="0"/>
        <v>11782</v>
      </c>
      <c r="AT6" s="77">
        <f t="shared" si="0"/>
        <v>1190</v>
      </c>
    </row>
    <row r="7" spans="1:48" x14ac:dyDescent="0.25">
      <c r="A7" s="147" t="s">
        <v>61</v>
      </c>
      <c r="B7" s="148"/>
      <c r="C7" s="82">
        <f t="shared" ref="C7:AT7" si="1">SUM(C8,C11,C18,C27)</f>
        <v>42086</v>
      </c>
      <c r="D7" s="82">
        <f t="shared" si="1"/>
        <v>416</v>
      </c>
      <c r="E7" s="82">
        <f t="shared" si="1"/>
        <v>447</v>
      </c>
      <c r="F7" s="82">
        <f t="shared" si="1"/>
        <v>566</v>
      </c>
      <c r="G7" s="82">
        <f t="shared" si="1"/>
        <v>603</v>
      </c>
      <c r="H7" s="82">
        <f t="shared" si="1"/>
        <v>554</v>
      </c>
      <c r="I7" s="82">
        <f t="shared" si="1"/>
        <v>610</v>
      </c>
      <c r="J7" s="82">
        <f t="shared" si="1"/>
        <v>729</v>
      </c>
      <c r="K7" s="82">
        <f t="shared" si="1"/>
        <v>723</v>
      </c>
      <c r="L7" s="82">
        <f t="shared" si="1"/>
        <v>663</v>
      </c>
      <c r="M7" s="82">
        <f t="shared" si="1"/>
        <v>702</v>
      </c>
      <c r="N7" s="82">
        <f t="shared" si="1"/>
        <v>733</v>
      </c>
      <c r="O7" s="82">
        <f t="shared" si="1"/>
        <v>647</v>
      </c>
      <c r="P7" s="82">
        <f t="shared" si="1"/>
        <v>730</v>
      </c>
      <c r="Q7" s="82">
        <f t="shared" si="1"/>
        <v>637</v>
      </c>
      <c r="R7" s="82">
        <f t="shared" si="1"/>
        <v>691</v>
      </c>
      <c r="S7" s="82">
        <f t="shared" si="1"/>
        <v>754</v>
      </c>
      <c r="T7" s="82">
        <f t="shared" si="1"/>
        <v>770</v>
      </c>
      <c r="U7" s="82">
        <f t="shared" si="1"/>
        <v>806</v>
      </c>
      <c r="V7" s="82">
        <f t="shared" si="1"/>
        <v>780</v>
      </c>
      <c r="W7" s="82">
        <f t="shared" si="1"/>
        <v>775</v>
      </c>
      <c r="X7" s="82">
        <f t="shared" si="1"/>
        <v>3617</v>
      </c>
      <c r="Y7" s="82">
        <f t="shared" si="1"/>
        <v>3192</v>
      </c>
      <c r="Z7" s="82">
        <f t="shared" si="1"/>
        <v>3068</v>
      </c>
      <c r="AA7" s="82">
        <f t="shared" si="1"/>
        <v>3010</v>
      </c>
      <c r="AB7" s="82">
        <f t="shared" si="1"/>
        <v>2837</v>
      </c>
      <c r="AC7" s="82">
        <f t="shared" si="1"/>
        <v>2486</v>
      </c>
      <c r="AD7" s="82">
        <f t="shared" si="1"/>
        <v>2254</v>
      </c>
      <c r="AE7" s="82">
        <f t="shared" si="1"/>
        <v>1972</v>
      </c>
      <c r="AF7" s="82">
        <f t="shared" si="1"/>
        <v>1678</v>
      </c>
      <c r="AG7" s="82">
        <f t="shared" si="1"/>
        <v>1423</v>
      </c>
      <c r="AH7" s="82">
        <f t="shared" si="1"/>
        <v>1189</v>
      </c>
      <c r="AI7" s="82">
        <f t="shared" si="1"/>
        <v>904</v>
      </c>
      <c r="AJ7" s="82">
        <f t="shared" si="1"/>
        <v>570</v>
      </c>
      <c r="AK7" s="82">
        <f t="shared" si="1"/>
        <v>550</v>
      </c>
      <c r="AL7" s="82">
        <f t="shared" si="1"/>
        <v>33</v>
      </c>
      <c r="AM7" s="82">
        <f t="shared" si="1"/>
        <v>212</v>
      </c>
      <c r="AN7" s="82">
        <f t="shared" si="1"/>
        <v>204</v>
      </c>
      <c r="AO7" s="82">
        <f t="shared" si="1"/>
        <v>441</v>
      </c>
      <c r="AP7" s="82">
        <f t="shared" si="1"/>
        <v>21386</v>
      </c>
      <c r="AQ7" s="82">
        <f t="shared" si="1"/>
        <v>1711</v>
      </c>
      <c r="AR7" s="82">
        <f t="shared" si="1"/>
        <v>1888</v>
      </c>
      <c r="AS7" s="82">
        <f t="shared" si="1"/>
        <v>9163</v>
      </c>
      <c r="AT7" s="82">
        <f t="shared" si="1"/>
        <v>1020</v>
      </c>
      <c r="AU7" s="79"/>
      <c r="AV7" s="79"/>
    </row>
    <row r="8" spans="1:48" x14ac:dyDescent="0.25">
      <c r="A8" s="126" t="s">
        <v>62</v>
      </c>
      <c r="B8" s="85" t="s">
        <v>63</v>
      </c>
      <c r="C8" s="87"/>
      <c r="D8" s="88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91"/>
      <c r="AV8" s="91"/>
    </row>
    <row r="9" spans="1:48" x14ac:dyDescent="0.25">
      <c r="A9" s="126" t="s">
        <v>173</v>
      </c>
      <c r="B9" s="85" t="s">
        <v>174</v>
      </c>
      <c r="C9" s="87"/>
      <c r="D9" s="88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91"/>
      <c r="AV9" s="91"/>
    </row>
    <row r="10" spans="1:48" x14ac:dyDescent="0.25">
      <c r="A10" s="126" t="s">
        <v>175</v>
      </c>
      <c r="B10" s="85" t="s">
        <v>176</v>
      </c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8"/>
      <c r="S10" s="89"/>
      <c r="T10" s="89"/>
      <c r="U10" s="89"/>
      <c r="V10" s="89"/>
      <c r="W10" s="89"/>
      <c r="X10" s="89"/>
      <c r="Y10" s="89"/>
      <c r="Z10" s="88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91"/>
      <c r="AV10" s="91"/>
    </row>
    <row r="11" spans="1:48" x14ac:dyDescent="0.25">
      <c r="A11" s="136" t="s">
        <v>64</v>
      </c>
      <c r="B11" s="137"/>
      <c r="C11" s="94">
        <f t="shared" ref="C11:AT11" si="2">SUM(C12:C17)</f>
        <v>23554</v>
      </c>
      <c r="D11" s="94">
        <f t="shared" si="2"/>
        <v>238</v>
      </c>
      <c r="E11" s="94">
        <f t="shared" si="2"/>
        <v>255</v>
      </c>
      <c r="F11" s="94">
        <f t="shared" si="2"/>
        <v>323</v>
      </c>
      <c r="G11" s="94">
        <f t="shared" si="2"/>
        <v>339</v>
      </c>
      <c r="H11" s="94">
        <f t="shared" si="2"/>
        <v>313</v>
      </c>
      <c r="I11" s="94">
        <f t="shared" si="2"/>
        <v>343</v>
      </c>
      <c r="J11" s="94">
        <f t="shared" si="2"/>
        <v>413</v>
      </c>
      <c r="K11" s="94">
        <f t="shared" si="2"/>
        <v>408</v>
      </c>
      <c r="L11" s="94">
        <f t="shared" si="2"/>
        <v>385</v>
      </c>
      <c r="M11" s="94">
        <f t="shared" si="2"/>
        <v>388</v>
      </c>
      <c r="N11" s="94">
        <f t="shared" si="2"/>
        <v>416</v>
      </c>
      <c r="O11" s="94">
        <f t="shared" si="2"/>
        <v>363</v>
      </c>
      <c r="P11" s="94">
        <f t="shared" si="2"/>
        <v>410</v>
      </c>
      <c r="Q11" s="94">
        <f t="shared" si="2"/>
        <v>355</v>
      </c>
      <c r="R11" s="94">
        <f t="shared" si="2"/>
        <v>381</v>
      </c>
      <c r="S11" s="94">
        <f t="shared" si="2"/>
        <v>423</v>
      </c>
      <c r="T11" s="94">
        <f t="shared" si="2"/>
        <v>432</v>
      </c>
      <c r="U11" s="94">
        <f t="shared" si="2"/>
        <v>453</v>
      </c>
      <c r="V11" s="94">
        <f t="shared" si="2"/>
        <v>433</v>
      </c>
      <c r="W11" s="94">
        <f t="shared" si="2"/>
        <v>441</v>
      </c>
      <c r="X11" s="94">
        <f t="shared" si="2"/>
        <v>2049</v>
      </c>
      <c r="Y11" s="94">
        <f t="shared" si="2"/>
        <v>1802</v>
      </c>
      <c r="Z11" s="94">
        <f t="shared" si="2"/>
        <v>1730</v>
      </c>
      <c r="AA11" s="94">
        <f t="shared" si="2"/>
        <v>1676</v>
      </c>
      <c r="AB11" s="94">
        <f t="shared" si="2"/>
        <v>1587</v>
      </c>
      <c r="AC11" s="94">
        <f t="shared" si="2"/>
        <v>1395</v>
      </c>
      <c r="AD11" s="94">
        <f t="shared" si="2"/>
        <v>1243</v>
      </c>
      <c r="AE11" s="94">
        <f t="shared" si="2"/>
        <v>1094</v>
      </c>
      <c r="AF11" s="94">
        <f t="shared" si="2"/>
        <v>921</v>
      </c>
      <c r="AG11" s="94">
        <f t="shared" si="2"/>
        <v>785</v>
      </c>
      <c r="AH11" s="94">
        <f t="shared" si="2"/>
        <v>657</v>
      </c>
      <c r="AI11" s="94">
        <f t="shared" si="2"/>
        <v>494</v>
      </c>
      <c r="AJ11" s="94">
        <f t="shared" si="2"/>
        <v>311</v>
      </c>
      <c r="AK11" s="94">
        <f t="shared" si="2"/>
        <v>298</v>
      </c>
      <c r="AL11" s="94">
        <f t="shared" si="2"/>
        <v>21</v>
      </c>
      <c r="AM11" s="94">
        <f t="shared" si="2"/>
        <v>120</v>
      </c>
      <c r="AN11" s="94">
        <f t="shared" si="2"/>
        <v>118</v>
      </c>
      <c r="AO11" s="94">
        <f t="shared" si="2"/>
        <v>253</v>
      </c>
      <c r="AP11" s="94">
        <f t="shared" si="2"/>
        <v>11987</v>
      </c>
      <c r="AQ11" s="94">
        <f t="shared" si="2"/>
        <v>965</v>
      </c>
      <c r="AR11" s="94">
        <f t="shared" si="2"/>
        <v>1061</v>
      </c>
      <c r="AS11" s="94">
        <f t="shared" si="2"/>
        <v>5159</v>
      </c>
      <c r="AT11" s="94">
        <f t="shared" si="2"/>
        <v>579</v>
      </c>
      <c r="AU11" s="79"/>
      <c r="AV11" s="79"/>
    </row>
    <row r="12" spans="1:48" x14ac:dyDescent="0.25">
      <c r="A12" s="126" t="s">
        <v>65</v>
      </c>
      <c r="B12" s="85" t="s">
        <v>66</v>
      </c>
      <c r="C12" s="121">
        <v>19911</v>
      </c>
      <c r="D12" s="89">
        <v>202</v>
      </c>
      <c r="E12" s="89">
        <v>217</v>
      </c>
      <c r="F12" s="89">
        <v>274</v>
      </c>
      <c r="G12" s="89">
        <v>288</v>
      </c>
      <c r="H12" s="89">
        <v>265</v>
      </c>
      <c r="I12" s="89">
        <v>290</v>
      </c>
      <c r="J12" s="89">
        <v>350</v>
      </c>
      <c r="K12" s="89">
        <v>345</v>
      </c>
      <c r="L12" s="89">
        <v>327</v>
      </c>
      <c r="M12" s="89">
        <v>328</v>
      </c>
      <c r="N12" s="89">
        <v>352</v>
      </c>
      <c r="O12" s="89">
        <v>308</v>
      </c>
      <c r="P12" s="89">
        <v>347</v>
      </c>
      <c r="Q12" s="89">
        <v>300</v>
      </c>
      <c r="R12" s="89">
        <v>321</v>
      </c>
      <c r="S12" s="89">
        <v>358</v>
      </c>
      <c r="T12" s="89">
        <v>365</v>
      </c>
      <c r="U12" s="89">
        <v>383</v>
      </c>
      <c r="V12" s="89">
        <v>365</v>
      </c>
      <c r="W12" s="89">
        <v>374</v>
      </c>
      <c r="X12" s="89">
        <v>1735</v>
      </c>
      <c r="Y12" s="89">
        <v>1524</v>
      </c>
      <c r="Z12" s="89">
        <v>1465</v>
      </c>
      <c r="AA12" s="89">
        <v>1416</v>
      </c>
      <c r="AB12" s="89">
        <v>1342</v>
      </c>
      <c r="AC12" s="89">
        <v>1180</v>
      </c>
      <c r="AD12" s="89">
        <v>1047</v>
      </c>
      <c r="AE12" s="89">
        <v>924</v>
      </c>
      <c r="AF12" s="89">
        <v>775</v>
      </c>
      <c r="AG12" s="89">
        <v>662</v>
      </c>
      <c r="AH12" s="89">
        <v>554</v>
      </c>
      <c r="AI12" s="89">
        <v>416</v>
      </c>
      <c r="AJ12" s="89">
        <v>260</v>
      </c>
      <c r="AK12" s="89">
        <v>252</v>
      </c>
      <c r="AL12" s="89">
        <v>17</v>
      </c>
      <c r="AM12" s="89">
        <v>101</v>
      </c>
      <c r="AN12" s="89">
        <v>101</v>
      </c>
      <c r="AO12" s="89">
        <v>215</v>
      </c>
      <c r="AP12" s="89">
        <v>10133</v>
      </c>
      <c r="AQ12" s="89">
        <v>816</v>
      </c>
      <c r="AR12" s="89">
        <v>898</v>
      </c>
      <c r="AS12" s="89">
        <v>4364</v>
      </c>
      <c r="AT12" s="89">
        <v>492</v>
      </c>
      <c r="AU12" s="91"/>
      <c r="AV12" s="91"/>
    </row>
    <row r="13" spans="1:48" x14ac:dyDescent="0.25">
      <c r="A13" s="126" t="s">
        <v>67</v>
      </c>
      <c r="B13" s="85" t="s">
        <v>68</v>
      </c>
      <c r="C13" s="121">
        <v>922</v>
      </c>
      <c r="D13" s="89">
        <v>9</v>
      </c>
      <c r="E13" s="89">
        <v>10</v>
      </c>
      <c r="F13" s="89">
        <v>12</v>
      </c>
      <c r="G13" s="89">
        <v>13</v>
      </c>
      <c r="H13" s="89">
        <v>12</v>
      </c>
      <c r="I13" s="89">
        <v>13</v>
      </c>
      <c r="J13" s="89">
        <v>16</v>
      </c>
      <c r="K13" s="89">
        <v>16</v>
      </c>
      <c r="L13" s="89">
        <v>15</v>
      </c>
      <c r="M13" s="89">
        <v>15</v>
      </c>
      <c r="N13" s="89">
        <v>16</v>
      </c>
      <c r="O13" s="89">
        <v>14</v>
      </c>
      <c r="P13" s="89">
        <v>16</v>
      </c>
      <c r="Q13" s="89">
        <v>14</v>
      </c>
      <c r="R13" s="89">
        <v>15</v>
      </c>
      <c r="S13" s="89">
        <v>17</v>
      </c>
      <c r="T13" s="89">
        <v>17</v>
      </c>
      <c r="U13" s="89">
        <v>18</v>
      </c>
      <c r="V13" s="89">
        <v>17</v>
      </c>
      <c r="W13" s="89">
        <v>17</v>
      </c>
      <c r="X13" s="89">
        <v>79</v>
      </c>
      <c r="Y13" s="89">
        <v>70</v>
      </c>
      <c r="Z13" s="89">
        <v>67</v>
      </c>
      <c r="AA13" s="89">
        <v>66</v>
      </c>
      <c r="AB13" s="89">
        <v>62</v>
      </c>
      <c r="AC13" s="89">
        <v>55</v>
      </c>
      <c r="AD13" s="89">
        <v>49</v>
      </c>
      <c r="AE13" s="89">
        <v>43</v>
      </c>
      <c r="AF13" s="89">
        <v>37</v>
      </c>
      <c r="AG13" s="89">
        <v>31</v>
      </c>
      <c r="AH13" s="89">
        <v>26</v>
      </c>
      <c r="AI13" s="89">
        <v>20</v>
      </c>
      <c r="AJ13" s="89">
        <v>13</v>
      </c>
      <c r="AK13" s="89">
        <v>12</v>
      </c>
      <c r="AL13" s="89">
        <v>1</v>
      </c>
      <c r="AM13" s="89">
        <v>5</v>
      </c>
      <c r="AN13" s="89">
        <v>4</v>
      </c>
      <c r="AO13" s="89">
        <v>10</v>
      </c>
      <c r="AP13" s="89">
        <v>469</v>
      </c>
      <c r="AQ13" s="89">
        <v>38</v>
      </c>
      <c r="AR13" s="89">
        <v>41</v>
      </c>
      <c r="AS13" s="89">
        <v>201</v>
      </c>
      <c r="AT13" s="89">
        <v>22</v>
      </c>
      <c r="AU13" s="91"/>
      <c r="AV13" s="91"/>
    </row>
    <row r="14" spans="1:48" x14ac:dyDescent="0.25">
      <c r="A14" s="126" t="s">
        <v>69</v>
      </c>
      <c r="B14" s="85" t="s">
        <v>70</v>
      </c>
      <c r="C14" s="121">
        <v>800</v>
      </c>
      <c r="D14" s="89">
        <v>8</v>
      </c>
      <c r="E14" s="89">
        <v>8</v>
      </c>
      <c r="F14" s="89">
        <v>11</v>
      </c>
      <c r="G14" s="89">
        <v>11</v>
      </c>
      <c r="H14" s="89">
        <v>11</v>
      </c>
      <c r="I14" s="89">
        <v>12</v>
      </c>
      <c r="J14" s="89">
        <v>14</v>
      </c>
      <c r="K14" s="89">
        <v>14</v>
      </c>
      <c r="L14" s="89">
        <v>13</v>
      </c>
      <c r="M14" s="89">
        <v>13</v>
      </c>
      <c r="N14" s="89">
        <v>14</v>
      </c>
      <c r="O14" s="89">
        <v>12</v>
      </c>
      <c r="P14" s="89">
        <v>14</v>
      </c>
      <c r="Q14" s="89">
        <v>12</v>
      </c>
      <c r="R14" s="89">
        <v>13</v>
      </c>
      <c r="S14" s="89">
        <v>14</v>
      </c>
      <c r="T14" s="89">
        <v>15</v>
      </c>
      <c r="U14" s="89">
        <v>15</v>
      </c>
      <c r="V14" s="89">
        <v>15</v>
      </c>
      <c r="W14" s="89">
        <v>15</v>
      </c>
      <c r="X14" s="89">
        <v>69</v>
      </c>
      <c r="Y14" s="89">
        <v>61</v>
      </c>
      <c r="Z14" s="89">
        <v>58</v>
      </c>
      <c r="AA14" s="89">
        <v>57</v>
      </c>
      <c r="AB14" s="89">
        <v>54</v>
      </c>
      <c r="AC14" s="89">
        <v>47</v>
      </c>
      <c r="AD14" s="89">
        <v>43</v>
      </c>
      <c r="AE14" s="89">
        <v>37</v>
      </c>
      <c r="AF14" s="89">
        <v>32</v>
      </c>
      <c r="AG14" s="89">
        <v>27</v>
      </c>
      <c r="AH14" s="89">
        <v>23</v>
      </c>
      <c r="AI14" s="89">
        <v>17</v>
      </c>
      <c r="AJ14" s="89">
        <v>11</v>
      </c>
      <c r="AK14" s="89">
        <v>10</v>
      </c>
      <c r="AL14" s="89">
        <v>1</v>
      </c>
      <c r="AM14" s="89">
        <v>4</v>
      </c>
      <c r="AN14" s="89">
        <v>4</v>
      </c>
      <c r="AO14" s="89">
        <v>8</v>
      </c>
      <c r="AP14" s="89">
        <v>407</v>
      </c>
      <c r="AQ14" s="89">
        <v>33</v>
      </c>
      <c r="AR14" s="89">
        <v>36</v>
      </c>
      <c r="AS14" s="89">
        <v>174</v>
      </c>
      <c r="AT14" s="89">
        <v>19</v>
      </c>
      <c r="AU14" s="91"/>
      <c r="AV14" s="91"/>
    </row>
    <row r="15" spans="1:48" x14ac:dyDescent="0.25">
      <c r="A15" s="126" t="s">
        <v>71</v>
      </c>
      <c r="B15" s="85" t="s">
        <v>72</v>
      </c>
      <c r="C15" s="121">
        <v>716</v>
      </c>
      <c r="D15" s="89">
        <v>7</v>
      </c>
      <c r="E15" s="89">
        <v>8</v>
      </c>
      <c r="F15" s="89">
        <v>10</v>
      </c>
      <c r="G15" s="89">
        <v>10</v>
      </c>
      <c r="H15" s="89">
        <v>9</v>
      </c>
      <c r="I15" s="89">
        <v>10</v>
      </c>
      <c r="J15" s="89">
        <v>12</v>
      </c>
      <c r="K15" s="89">
        <v>12</v>
      </c>
      <c r="L15" s="89">
        <v>11</v>
      </c>
      <c r="M15" s="89">
        <v>12</v>
      </c>
      <c r="N15" s="89">
        <v>13</v>
      </c>
      <c r="O15" s="89">
        <v>11</v>
      </c>
      <c r="P15" s="89">
        <v>12</v>
      </c>
      <c r="Q15" s="89">
        <v>11</v>
      </c>
      <c r="R15" s="89">
        <v>12</v>
      </c>
      <c r="S15" s="89">
        <v>13</v>
      </c>
      <c r="T15" s="89">
        <v>13</v>
      </c>
      <c r="U15" s="89">
        <v>14</v>
      </c>
      <c r="V15" s="89">
        <v>13</v>
      </c>
      <c r="W15" s="89">
        <v>13</v>
      </c>
      <c r="X15" s="89">
        <v>62</v>
      </c>
      <c r="Y15" s="89">
        <v>55</v>
      </c>
      <c r="Z15" s="89">
        <v>52</v>
      </c>
      <c r="AA15" s="89">
        <v>51</v>
      </c>
      <c r="AB15" s="89">
        <v>48</v>
      </c>
      <c r="AC15" s="89">
        <v>42</v>
      </c>
      <c r="AD15" s="89">
        <v>39</v>
      </c>
      <c r="AE15" s="89">
        <v>34</v>
      </c>
      <c r="AF15" s="89">
        <v>29</v>
      </c>
      <c r="AG15" s="89">
        <v>24</v>
      </c>
      <c r="AH15" s="89">
        <v>20</v>
      </c>
      <c r="AI15" s="89">
        <v>15</v>
      </c>
      <c r="AJ15" s="89">
        <v>10</v>
      </c>
      <c r="AK15" s="89">
        <v>9</v>
      </c>
      <c r="AL15" s="89">
        <v>1</v>
      </c>
      <c r="AM15" s="89">
        <v>4</v>
      </c>
      <c r="AN15" s="89">
        <v>3</v>
      </c>
      <c r="AO15" s="89">
        <v>8</v>
      </c>
      <c r="AP15" s="89">
        <v>365</v>
      </c>
      <c r="AQ15" s="89">
        <v>29</v>
      </c>
      <c r="AR15" s="89">
        <v>32</v>
      </c>
      <c r="AS15" s="89">
        <v>157</v>
      </c>
      <c r="AT15" s="89">
        <v>17</v>
      </c>
      <c r="AU15" s="91"/>
      <c r="AV15" s="91"/>
    </row>
    <row r="16" spans="1:48" x14ac:dyDescent="0.25">
      <c r="A16" s="126" t="s">
        <v>73</v>
      </c>
      <c r="B16" s="85" t="s">
        <v>74</v>
      </c>
      <c r="C16" s="121">
        <v>800</v>
      </c>
      <c r="D16" s="89">
        <v>8</v>
      </c>
      <c r="E16" s="89">
        <v>8</v>
      </c>
      <c r="F16" s="89">
        <v>11</v>
      </c>
      <c r="G16" s="89">
        <v>11</v>
      </c>
      <c r="H16" s="89">
        <v>11</v>
      </c>
      <c r="I16" s="89">
        <v>12</v>
      </c>
      <c r="J16" s="89">
        <v>14</v>
      </c>
      <c r="K16" s="89">
        <v>14</v>
      </c>
      <c r="L16" s="89">
        <v>13</v>
      </c>
      <c r="M16" s="89">
        <v>13</v>
      </c>
      <c r="N16" s="89">
        <v>14</v>
      </c>
      <c r="O16" s="89">
        <v>12</v>
      </c>
      <c r="P16" s="89">
        <v>14</v>
      </c>
      <c r="Q16" s="89">
        <v>12</v>
      </c>
      <c r="R16" s="89">
        <v>13</v>
      </c>
      <c r="S16" s="89">
        <v>14</v>
      </c>
      <c r="T16" s="89">
        <v>15</v>
      </c>
      <c r="U16" s="89">
        <v>15</v>
      </c>
      <c r="V16" s="89">
        <v>15</v>
      </c>
      <c r="W16" s="89">
        <v>15</v>
      </c>
      <c r="X16" s="89">
        <v>69</v>
      </c>
      <c r="Y16" s="89">
        <v>61</v>
      </c>
      <c r="Z16" s="89">
        <v>58</v>
      </c>
      <c r="AA16" s="89">
        <v>57</v>
      </c>
      <c r="AB16" s="89">
        <v>54</v>
      </c>
      <c r="AC16" s="89">
        <v>47</v>
      </c>
      <c r="AD16" s="89">
        <v>43</v>
      </c>
      <c r="AE16" s="89">
        <v>37</v>
      </c>
      <c r="AF16" s="89">
        <v>32</v>
      </c>
      <c r="AG16" s="89">
        <v>27</v>
      </c>
      <c r="AH16" s="89">
        <v>23</v>
      </c>
      <c r="AI16" s="89">
        <v>17</v>
      </c>
      <c r="AJ16" s="89">
        <v>11</v>
      </c>
      <c r="AK16" s="89">
        <v>10</v>
      </c>
      <c r="AL16" s="89">
        <v>1</v>
      </c>
      <c r="AM16" s="89">
        <v>4</v>
      </c>
      <c r="AN16" s="89">
        <v>4</v>
      </c>
      <c r="AO16" s="89">
        <v>8</v>
      </c>
      <c r="AP16" s="89">
        <v>406</v>
      </c>
      <c r="AQ16" s="89">
        <v>32</v>
      </c>
      <c r="AR16" s="89">
        <v>36</v>
      </c>
      <c r="AS16" s="89">
        <v>174</v>
      </c>
      <c r="AT16" s="89">
        <v>19</v>
      </c>
      <c r="AU16" s="91"/>
      <c r="AV16" s="91"/>
    </row>
    <row r="17" spans="1:48" x14ac:dyDescent="0.25">
      <c r="A17" s="126" t="s">
        <v>75</v>
      </c>
      <c r="B17" s="85" t="s">
        <v>76</v>
      </c>
      <c r="C17" s="121">
        <v>405</v>
      </c>
      <c r="D17" s="89">
        <v>4</v>
      </c>
      <c r="E17" s="89">
        <v>4</v>
      </c>
      <c r="F17" s="89">
        <v>5</v>
      </c>
      <c r="G17" s="89">
        <v>6</v>
      </c>
      <c r="H17" s="89">
        <v>5</v>
      </c>
      <c r="I17" s="89">
        <v>6</v>
      </c>
      <c r="J17" s="89">
        <v>7</v>
      </c>
      <c r="K17" s="89">
        <v>7</v>
      </c>
      <c r="L17" s="89">
        <v>6</v>
      </c>
      <c r="M17" s="89">
        <v>7</v>
      </c>
      <c r="N17" s="89">
        <v>7</v>
      </c>
      <c r="O17" s="89">
        <v>6</v>
      </c>
      <c r="P17" s="89">
        <v>7</v>
      </c>
      <c r="Q17" s="89">
        <v>6</v>
      </c>
      <c r="R17" s="89">
        <v>7</v>
      </c>
      <c r="S17" s="89">
        <v>7</v>
      </c>
      <c r="T17" s="89">
        <v>7</v>
      </c>
      <c r="U17" s="89">
        <v>8</v>
      </c>
      <c r="V17" s="89">
        <v>8</v>
      </c>
      <c r="W17" s="89">
        <v>7</v>
      </c>
      <c r="X17" s="89">
        <v>35</v>
      </c>
      <c r="Y17" s="89">
        <v>31</v>
      </c>
      <c r="Z17" s="89">
        <v>30</v>
      </c>
      <c r="AA17" s="89">
        <v>29</v>
      </c>
      <c r="AB17" s="89">
        <v>27</v>
      </c>
      <c r="AC17" s="89">
        <v>24</v>
      </c>
      <c r="AD17" s="89">
        <v>22</v>
      </c>
      <c r="AE17" s="89">
        <v>19</v>
      </c>
      <c r="AF17" s="89">
        <v>16</v>
      </c>
      <c r="AG17" s="89">
        <v>14</v>
      </c>
      <c r="AH17" s="89">
        <v>11</v>
      </c>
      <c r="AI17" s="89">
        <v>9</v>
      </c>
      <c r="AJ17" s="89">
        <v>6</v>
      </c>
      <c r="AK17" s="89">
        <v>5</v>
      </c>
      <c r="AL17" s="89">
        <v>0</v>
      </c>
      <c r="AM17" s="89">
        <v>2</v>
      </c>
      <c r="AN17" s="89">
        <v>2</v>
      </c>
      <c r="AO17" s="89">
        <v>4</v>
      </c>
      <c r="AP17" s="89">
        <v>207</v>
      </c>
      <c r="AQ17" s="89">
        <v>17</v>
      </c>
      <c r="AR17" s="89">
        <v>18</v>
      </c>
      <c r="AS17" s="89">
        <v>89</v>
      </c>
      <c r="AT17" s="89">
        <v>10</v>
      </c>
      <c r="AU17" s="91"/>
      <c r="AV17" s="91"/>
    </row>
    <row r="18" spans="1:48" x14ac:dyDescent="0.25">
      <c r="A18" s="136" t="s">
        <v>77</v>
      </c>
      <c r="B18" s="137"/>
      <c r="C18" s="93">
        <f t="shared" ref="C18:AK18" si="3">SUM(C19:C26)</f>
        <v>8580</v>
      </c>
      <c r="D18" s="93">
        <f t="shared" si="3"/>
        <v>80</v>
      </c>
      <c r="E18" s="93">
        <f t="shared" si="3"/>
        <v>88</v>
      </c>
      <c r="F18" s="93">
        <f t="shared" si="3"/>
        <v>109</v>
      </c>
      <c r="G18" s="93">
        <f t="shared" si="3"/>
        <v>122</v>
      </c>
      <c r="H18" s="93">
        <f t="shared" si="3"/>
        <v>109</v>
      </c>
      <c r="I18" s="93">
        <f t="shared" si="3"/>
        <v>123</v>
      </c>
      <c r="J18" s="93">
        <f t="shared" si="3"/>
        <v>144</v>
      </c>
      <c r="K18" s="93">
        <f t="shared" si="3"/>
        <v>144</v>
      </c>
      <c r="L18" s="93">
        <f t="shared" si="3"/>
        <v>122</v>
      </c>
      <c r="M18" s="93">
        <f t="shared" si="3"/>
        <v>147</v>
      </c>
      <c r="N18" s="93">
        <f t="shared" si="3"/>
        <v>143</v>
      </c>
      <c r="O18" s="93">
        <f t="shared" si="3"/>
        <v>131</v>
      </c>
      <c r="P18" s="93">
        <f t="shared" si="3"/>
        <v>147</v>
      </c>
      <c r="Q18" s="93">
        <f t="shared" si="3"/>
        <v>129</v>
      </c>
      <c r="R18" s="93">
        <f t="shared" si="3"/>
        <v>147</v>
      </c>
      <c r="S18" s="93">
        <f t="shared" si="3"/>
        <v>152</v>
      </c>
      <c r="T18" s="93">
        <f t="shared" si="3"/>
        <v>156</v>
      </c>
      <c r="U18" s="93">
        <f t="shared" si="3"/>
        <v>162</v>
      </c>
      <c r="V18" s="93">
        <f t="shared" si="3"/>
        <v>162</v>
      </c>
      <c r="W18" s="93">
        <f t="shared" si="3"/>
        <v>152</v>
      </c>
      <c r="X18" s="93">
        <f t="shared" si="3"/>
        <v>711</v>
      </c>
      <c r="Y18" s="93">
        <f t="shared" si="3"/>
        <v>634</v>
      </c>
      <c r="Z18" s="93">
        <f t="shared" si="3"/>
        <v>614</v>
      </c>
      <c r="AA18" s="93">
        <f t="shared" si="3"/>
        <v>622</v>
      </c>
      <c r="AB18" s="93">
        <f t="shared" si="3"/>
        <v>578</v>
      </c>
      <c r="AC18" s="93">
        <f t="shared" si="3"/>
        <v>504</v>
      </c>
      <c r="AD18" s="93">
        <f t="shared" si="3"/>
        <v>479</v>
      </c>
      <c r="AE18" s="93">
        <f t="shared" si="3"/>
        <v>411</v>
      </c>
      <c r="AF18" s="93">
        <f t="shared" si="3"/>
        <v>362</v>
      </c>
      <c r="AG18" s="93">
        <f t="shared" si="3"/>
        <v>303</v>
      </c>
      <c r="AH18" s="93">
        <f t="shared" si="3"/>
        <v>253</v>
      </c>
      <c r="AI18" s="93">
        <f t="shared" si="3"/>
        <v>196</v>
      </c>
      <c r="AJ18" s="93">
        <f t="shared" ref="AJ18" si="4">SUM(AJ19:AJ26)</f>
        <v>124</v>
      </c>
      <c r="AK18" s="93">
        <f t="shared" si="3"/>
        <v>120</v>
      </c>
      <c r="AL18" s="93">
        <f t="shared" ref="AL18:AT18" si="5">SUM(AL19:AL26)</f>
        <v>7</v>
      </c>
      <c r="AM18" s="93">
        <f t="shared" si="5"/>
        <v>41</v>
      </c>
      <c r="AN18" s="93">
        <f t="shared" si="5"/>
        <v>38</v>
      </c>
      <c r="AO18" s="93">
        <f t="shared" si="5"/>
        <v>85</v>
      </c>
      <c r="AP18" s="93">
        <f t="shared" si="5"/>
        <v>4335</v>
      </c>
      <c r="AQ18" s="93">
        <f t="shared" si="5"/>
        <v>340</v>
      </c>
      <c r="AR18" s="93">
        <f t="shared" si="5"/>
        <v>381</v>
      </c>
      <c r="AS18" s="93">
        <f t="shared" si="5"/>
        <v>1834</v>
      </c>
      <c r="AT18" s="93">
        <f t="shared" si="5"/>
        <v>200</v>
      </c>
      <c r="AU18" s="79"/>
      <c r="AV18" s="79"/>
    </row>
    <row r="19" spans="1:48" x14ac:dyDescent="0.25">
      <c r="A19" s="126" t="s">
        <v>78</v>
      </c>
      <c r="B19" s="85" t="s">
        <v>79</v>
      </c>
      <c r="C19" s="121">
        <v>2068</v>
      </c>
      <c r="D19" s="89">
        <v>20</v>
      </c>
      <c r="E19" s="89">
        <v>22</v>
      </c>
      <c r="F19" s="89">
        <v>28</v>
      </c>
      <c r="G19" s="89">
        <v>30</v>
      </c>
      <c r="H19" s="89">
        <v>27</v>
      </c>
      <c r="I19" s="89">
        <v>30</v>
      </c>
      <c r="J19" s="89">
        <v>36</v>
      </c>
      <c r="K19" s="89">
        <v>36</v>
      </c>
      <c r="L19" s="89">
        <v>33</v>
      </c>
      <c r="M19" s="89">
        <v>34</v>
      </c>
      <c r="N19" s="89">
        <v>36</v>
      </c>
      <c r="O19" s="89">
        <v>32</v>
      </c>
      <c r="P19" s="89">
        <v>36</v>
      </c>
      <c r="Q19" s="89">
        <v>31</v>
      </c>
      <c r="R19" s="89">
        <v>34</v>
      </c>
      <c r="S19" s="89">
        <v>37</v>
      </c>
      <c r="T19" s="89">
        <v>38</v>
      </c>
      <c r="U19" s="89">
        <v>40</v>
      </c>
      <c r="V19" s="89">
        <v>38</v>
      </c>
      <c r="W19" s="89">
        <v>38</v>
      </c>
      <c r="X19" s="89">
        <v>178</v>
      </c>
      <c r="Y19" s="89">
        <v>157</v>
      </c>
      <c r="Z19" s="89">
        <v>151</v>
      </c>
      <c r="AA19" s="89">
        <v>148</v>
      </c>
      <c r="AB19" s="89">
        <v>139</v>
      </c>
      <c r="AC19" s="89">
        <v>122</v>
      </c>
      <c r="AD19" s="89">
        <v>111</v>
      </c>
      <c r="AE19" s="89">
        <v>97</v>
      </c>
      <c r="AF19" s="89">
        <v>82</v>
      </c>
      <c r="AG19" s="89">
        <v>70</v>
      </c>
      <c r="AH19" s="89">
        <v>58</v>
      </c>
      <c r="AI19" s="89">
        <v>44</v>
      </c>
      <c r="AJ19" s="89">
        <v>28</v>
      </c>
      <c r="AK19" s="89">
        <v>27</v>
      </c>
      <c r="AL19" s="89">
        <v>2</v>
      </c>
      <c r="AM19" s="89">
        <v>10</v>
      </c>
      <c r="AN19" s="89">
        <v>10</v>
      </c>
      <c r="AO19" s="89">
        <v>22</v>
      </c>
      <c r="AP19" s="89">
        <v>1051</v>
      </c>
      <c r="AQ19" s="89">
        <v>84</v>
      </c>
      <c r="AR19" s="89">
        <v>93</v>
      </c>
      <c r="AS19" s="89">
        <v>450</v>
      </c>
      <c r="AT19" s="89">
        <v>50</v>
      </c>
      <c r="AU19" s="91"/>
      <c r="AV19" s="91"/>
    </row>
    <row r="20" spans="1:48" x14ac:dyDescent="0.25">
      <c r="A20" s="126" t="s">
        <v>80</v>
      </c>
      <c r="B20" s="85" t="s">
        <v>81</v>
      </c>
      <c r="C20" s="121">
        <v>792</v>
      </c>
      <c r="D20" s="89">
        <v>8</v>
      </c>
      <c r="E20" s="89">
        <v>8</v>
      </c>
      <c r="F20" s="89">
        <v>11</v>
      </c>
      <c r="G20" s="89">
        <v>11</v>
      </c>
      <c r="H20" s="89">
        <v>10</v>
      </c>
      <c r="I20" s="89">
        <v>11</v>
      </c>
      <c r="J20" s="89">
        <v>14</v>
      </c>
      <c r="K20" s="89">
        <v>14</v>
      </c>
      <c r="L20" s="89">
        <v>12</v>
      </c>
      <c r="M20" s="89">
        <v>13</v>
      </c>
      <c r="N20" s="89">
        <v>14</v>
      </c>
      <c r="O20" s="89">
        <v>12</v>
      </c>
      <c r="P20" s="89">
        <v>14</v>
      </c>
      <c r="Q20" s="89">
        <v>12</v>
      </c>
      <c r="R20" s="89">
        <v>13</v>
      </c>
      <c r="S20" s="89">
        <v>14</v>
      </c>
      <c r="T20" s="89">
        <v>15</v>
      </c>
      <c r="U20" s="89">
        <v>15</v>
      </c>
      <c r="V20" s="89">
        <v>15</v>
      </c>
      <c r="W20" s="89">
        <v>15</v>
      </c>
      <c r="X20" s="89">
        <v>68</v>
      </c>
      <c r="Y20" s="89">
        <v>60</v>
      </c>
      <c r="Z20" s="89">
        <v>58</v>
      </c>
      <c r="AA20" s="89">
        <v>57</v>
      </c>
      <c r="AB20" s="89">
        <v>53</v>
      </c>
      <c r="AC20" s="89">
        <v>47</v>
      </c>
      <c r="AD20" s="89">
        <v>42</v>
      </c>
      <c r="AE20" s="89">
        <v>37</v>
      </c>
      <c r="AF20" s="89">
        <v>32</v>
      </c>
      <c r="AG20" s="89">
        <v>27</v>
      </c>
      <c r="AH20" s="89">
        <v>22</v>
      </c>
      <c r="AI20" s="89">
        <v>17</v>
      </c>
      <c r="AJ20" s="89">
        <v>11</v>
      </c>
      <c r="AK20" s="89">
        <v>10</v>
      </c>
      <c r="AL20" s="89">
        <v>1</v>
      </c>
      <c r="AM20" s="89">
        <v>4</v>
      </c>
      <c r="AN20" s="89">
        <v>4</v>
      </c>
      <c r="AO20" s="89">
        <v>8</v>
      </c>
      <c r="AP20" s="89">
        <v>403</v>
      </c>
      <c r="AQ20" s="89">
        <v>32</v>
      </c>
      <c r="AR20" s="89">
        <v>36</v>
      </c>
      <c r="AS20" s="89">
        <v>173</v>
      </c>
      <c r="AT20" s="89">
        <v>19</v>
      </c>
      <c r="AU20" s="91"/>
      <c r="AV20" s="91"/>
    </row>
    <row r="21" spans="1:48" x14ac:dyDescent="0.25">
      <c r="A21" s="126" t="s">
        <v>82</v>
      </c>
      <c r="B21" s="85" t="s">
        <v>83</v>
      </c>
      <c r="C21" s="121">
        <v>1100</v>
      </c>
      <c r="D21" s="89">
        <v>11</v>
      </c>
      <c r="E21" s="89">
        <v>12</v>
      </c>
      <c r="F21" s="89">
        <v>15</v>
      </c>
      <c r="G21" s="89">
        <v>16</v>
      </c>
      <c r="H21" s="89">
        <v>14</v>
      </c>
      <c r="I21" s="89">
        <v>16</v>
      </c>
      <c r="J21" s="89">
        <v>19</v>
      </c>
      <c r="K21" s="89">
        <v>19</v>
      </c>
      <c r="L21" s="89">
        <v>17</v>
      </c>
      <c r="M21" s="89">
        <v>18</v>
      </c>
      <c r="N21" s="89">
        <v>19</v>
      </c>
      <c r="O21" s="89">
        <v>17</v>
      </c>
      <c r="P21" s="89">
        <v>19</v>
      </c>
      <c r="Q21" s="89">
        <v>17</v>
      </c>
      <c r="R21" s="89">
        <v>18</v>
      </c>
      <c r="S21" s="89">
        <v>20</v>
      </c>
      <c r="T21" s="89">
        <v>20</v>
      </c>
      <c r="U21" s="89">
        <v>21</v>
      </c>
      <c r="V21" s="89">
        <v>20</v>
      </c>
      <c r="W21" s="89">
        <v>20</v>
      </c>
      <c r="X21" s="89">
        <v>95</v>
      </c>
      <c r="Y21" s="89">
        <v>83</v>
      </c>
      <c r="Z21" s="89">
        <v>80</v>
      </c>
      <c r="AA21" s="89">
        <v>79</v>
      </c>
      <c r="AB21" s="89">
        <v>74</v>
      </c>
      <c r="AC21" s="89">
        <v>65</v>
      </c>
      <c r="AD21" s="89">
        <v>59</v>
      </c>
      <c r="AE21" s="89">
        <v>52</v>
      </c>
      <c r="AF21" s="89">
        <v>44</v>
      </c>
      <c r="AG21" s="89">
        <v>37</v>
      </c>
      <c r="AH21" s="89">
        <v>31</v>
      </c>
      <c r="AI21" s="89">
        <v>24</v>
      </c>
      <c r="AJ21" s="89">
        <v>15</v>
      </c>
      <c r="AK21" s="89">
        <v>14</v>
      </c>
      <c r="AL21" s="89">
        <v>1</v>
      </c>
      <c r="AM21" s="89">
        <v>6</v>
      </c>
      <c r="AN21" s="89">
        <v>5</v>
      </c>
      <c r="AO21" s="89">
        <v>12</v>
      </c>
      <c r="AP21" s="89">
        <v>559</v>
      </c>
      <c r="AQ21" s="89">
        <v>45</v>
      </c>
      <c r="AR21" s="89">
        <v>49</v>
      </c>
      <c r="AS21" s="89">
        <v>239</v>
      </c>
      <c r="AT21" s="89">
        <v>27</v>
      </c>
      <c r="AU21" s="91"/>
      <c r="AV21" s="91"/>
    </row>
    <row r="22" spans="1:48" x14ac:dyDescent="0.25">
      <c r="A22" s="126" t="s">
        <v>84</v>
      </c>
      <c r="B22" s="85" t="s">
        <v>85</v>
      </c>
      <c r="C22" s="121">
        <v>1533</v>
      </c>
      <c r="D22" s="89">
        <v>15</v>
      </c>
      <c r="E22" s="89">
        <v>16</v>
      </c>
      <c r="F22" s="89">
        <v>21</v>
      </c>
      <c r="G22" s="89">
        <v>22</v>
      </c>
      <c r="H22" s="89">
        <v>20</v>
      </c>
      <c r="I22" s="89">
        <v>22</v>
      </c>
      <c r="J22" s="89">
        <v>27</v>
      </c>
      <c r="K22" s="89">
        <v>26</v>
      </c>
      <c r="L22" s="89">
        <v>24</v>
      </c>
      <c r="M22" s="89">
        <v>26</v>
      </c>
      <c r="N22" s="89">
        <v>27</v>
      </c>
      <c r="O22" s="89">
        <v>24</v>
      </c>
      <c r="P22" s="89">
        <v>27</v>
      </c>
      <c r="Q22" s="89">
        <v>23</v>
      </c>
      <c r="R22" s="89">
        <v>25</v>
      </c>
      <c r="S22" s="89">
        <v>27</v>
      </c>
      <c r="T22" s="89">
        <v>28</v>
      </c>
      <c r="U22" s="89">
        <v>29</v>
      </c>
      <c r="V22" s="89">
        <v>28</v>
      </c>
      <c r="W22" s="89">
        <v>28</v>
      </c>
      <c r="X22" s="89">
        <v>132</v>
      </c>
      <c r="Y22" s="89">
        <v>116</v>
      </c>
      <c r="Z22" s="89">
        <v>112</v>
      </c>
      <c r="AA22" s="89">
        <v>110</v>
      </c>
      <c r="AB22" s="89">
        <v>103</v>
      </c>
      <c r="AC22" s="89">
        <v>91</v>
      </c>
      <c r="AD22" s="89">
        <v>82</v>
      </c>
      <c r="AE22" s="89">
        <v>72</v>
      </c>
      <c r="AF22" s="89">
        <v>61</v>
      </c>
      <c r="AG22" s="89">
        <v>52</v>
      </c>
      <c r="AH22" s="89">
        <v>43</v>
      </c>
      <c r="AI22" s="89">
        <v>33</v>
      </c>
      <c r="AJ22" s="89">
        <v>21</v>
      </c>
      <c r="AK22" s="89">
        <v>20</v>
      </c>
      <c r="AL22" s="89">
        <v>1</v>
      </c>
      <c r="AM22" s="89">
        <v>8</v>
      </c>
      <c r="AN22" s="89">
        <v>7</v>
      </c>
      <c r="AO22" s="89">
        <v>16</v>
      </c>
      <c r="AP22" s="89">
        <v>779</v>
      </c>
      <c r="AQ22" s="89">
        <v>62</v>
      </c>
      <c r="AR22" s="89">
        <v>69</v>
      </c>
      <c r="AS22" s="89">
        <v>334</v>
      </c>
      <c r="AT22" s="89">
        <v>37</v>
      </c>
      <c r="AU22" s="91"/>
      <c r="AV22" s="91"/>
    </row>
    <row r="23" spans="1:48" x14ac:dyDescent="0.25">
      <c r="A23" s="126" t="s">
        <v>86</v>
      </c>
      <c r="B23" s="85" t="s">
        <v>87</v>
      </c>
      <c r="C23" s="121">
        <v>662</v>
      </c>
      <c r="D23" s="89">
        <v>7</v>
      </c>
      <c r="E23" s="89">
        <v>7</v>
      </c>
      <c r="F23" s="89">
        <v>9</v>
      </c>
      <c r="G23" s="89">
        <v>9</v>
      </c>
      <c r="H23" s="89">
        <v>9</v>
      </c>
      <c r="I23" s="89">
        <v>10</v>
      </c>
      <c r="J23" s="89">
        <v>11</v>
      </c>
      <c r="K23" s="89">
        <v>11</v>
      </c>
      <c r="L23" s="89">
        <v>10</v>
      </c>
      <c r="M23" s="89">
        <v>11</v>
      </c>
      <c r="N23" s="89">
        <v>12</v>
      </c>
      <c r="O23" s="89">
        <v>10</v>
      </c>
      <c r="P23" s="89">
        <v>12</v>
      </c>
      <c r="Q23" s="89">
        <v>10</v>
      </c>
      <c r="R23" s="89">
        <v>11</v>
      </c>
      <c r="S23" s="89">
        <v>12</v>
      </c>
      <c r="T23" s="89">
        <v>12</v>
      </c>
      <c r="U23" s="89">
        <v>13</v>
      </c>
      <c r="V23" s="89">
        <v>12</v>
      </c>
      <c r="W23" s="89">
        <v>12</v>
      </c>
      <c r="X23" s="89">
        <v>57</v>
      </c>
      <c r="Y23" s="89">
        <v>50</v>
      </c>
      <c r="Z23" s="89">
        <v>48</v>
      </c>
      <c r="AA23" s="89">
        <v>47</v>
      </c>
      <c r="AB23" s="89">
        <v>45</v>
      </c>
      <c r="AC23" s="89">
        <v>39</v>
      </c>
      <c r="AD23" s="89">
        <v>36</v>
      </c>
      <c r="AE23" s="89">
        <v>31</v>
      </c>
      <c r="AF23" s="89">
        <v>26</v>
      </c>
      <c r="AG23" s="89">
        <v>22</v>
      </c>
      <c r="AH23" s="89">
        <v>19</v>
      </c>
      <c r="AI23" s="89">
        <v>14</v>
      </c>
      <c r="AJ23" s="89">
        <v>9</v>
      </c>
      <c r="AK23" s="89">
        <v>9</v>
      </c>
      <c r="AL23" s="89">
        <v>1</v>
      </c>
      <c r="AM23" s="89">
        <v>3</v>
      </c>
      <c r="AN23" s="89">
        <v>3</v>
      </c>
      <c r="AO23" s="89">
        <v>7</v>
      </c>
      <c r="AP23" s="89">
        <v>337</v>
      </c>
      <c r="AQ23" s="89">
        <v>27</v>
      </c>
      <c r="AR23" s="89">
        <v>30</v>
      </c>
      <c r="AS23" s="89">
        <v>144</v>
      </c>
      <c r="AT23" s="89">
        <v>16</v>
      </c>
      <c r="AU23" s="91"/>
      <c r="AV23" s="91"/>
    </row>
    <row r="24" spans="1:48" x14ac:dyDescent="0.25">
      <c r="A24" s="126" t="s">
        <v>88</v>
      </c>
      <c r="B24" s="85" t="s">
        <v>89</v>
      </c>
      <c r="C24" s="121">
        <v>911</v>
      </c>
      <c r="D24" s="89">
        <v>9</v>
      </c>
      <c r="E24" s="89">
        <v>10</v>
      </c>
      <c r="F24" s="89">
        <v>12</v>
      </c>
      <c r="G24" s="89">
        <v>13</v>
      </c>
      <c r="H24" s="89">
        <v>12</v>
      </c>
      <c r="I24" s="89">
        <v>13</v>
      </c>
      <c r="J24" s="89">
        <v>16</v>
      </c>
      <c r="K24" s="89">
        <v>16</v>
      </c>
      <c r="L24" s="89">
        <v>14</v>
      </c>
      <c r="M24" s="89">
        <v>15</v>
      </c>
      <c r="N24" s="89">
        <v>16</v>
      </c>
      <c r="O24" s="89">
        <v>14</v>
      </c>
      <c r="P24" s="89">
        <v>16</v>
      </c>
      <c r="Q24" s="89">
        <v>14</v>
      </c>
      <c r="R24" s="89">
        <v>15</v>
      </c>
      <c r="S24" s="89">
        <v>16</v>
      </c>
      <c r="T24" s="89">
        <v>17</v>
      </c>
      <c r="U24" s="89">
        <v>17</v>
      </c>
      <c r="V24" s="89">
        <v>17</v>
      </c>
      <c r="W24" s="89">
        <v>17</v>
      </c>
      <c r="X24" s="89">
        <v>78</v>
      </c>
      <c r="Y24" s="89">
        <v>69</v>
      </c>
      <c r="Z24" s="89">
        <v>66</v>
      </c>
      <c r="AA24" s="89">
        <v>65</v>
      </c>
      <c r="AB24" s="89">
        <v>61</v>
      </c>
      <c r="AC24" s="89">
        <v>54</v>
      </c>
      <c r="AD24" s="89">
        <v>49</v>
      </c>
      <c r="AE24" s="89">
        <v>43</v>
      </c>
      <c r="AF24" s="89">
        <v>36</v>
      </c>
      <c r="AG24" s="89">
        <v>31</v>
      </c>
      <c r="AH24" s="89">
        <v>26</v>
      </c>
      <c r="AI24" s="89">
        <v>20</v>
      </c>
      <c r="AJ24" s="89">
        <v>12</v>
      </c>
      <c r="AK24" s="89">
        <v>12</v>
      </c>
      <c r="AL24" s="89">
        <v>1</v>
      </c>
      <c r="AM24" s="89">
        <v>5</v>
      </c>
      <c r="AN24" s="89">
        <v>4</v>
      </c>
      <c r="AO24" s="89">
        <v>10</v>
      </c>
      <c r="AP24" s="89">
        <v>462</v>
      </c>
      <c r="AQ24" s="89">
        <v>37</v>
      </c>
      <c r="AR24" s="89">
        <v>41</v>
      </c>
      <c r="AS24" s="89">
        <v>198</v>
      </c>
      <c r="AT24" s="89">
        <v>22</v>
      </c>
      <c r="AU24" s="91"/>
      <c r="AV24" s="91"/>
    </row>
    <row r="25" spans="1:48" x14ac:dyDescent="0.25">
      <c r="A25" s="126" t="s">
        <v>171</v>
      </c>
      <c r="B25" s="85" t="s">
        <v>90</v>
      </c>
      <c r="C25" s="121">
        <v>912</v>
      </c>
      <c r="D25" s="89">
        <v>4</v>
      </c>
      <c r="E25" s="89">
        <v>7</v>
      </c>
      <c r="F25" s="89">
        <v>5</v>
      </c>
      <c r="G25" s="89">
        <v>12</v>
      </c>
      <c r="H25" s="89">
        <v>9</v>
      </c>
      <c r="I25" s="89">
        <v>12</v>
      </c>
      <c r="J25" s="89">
        <v>11</v>
      </c>
      <c r="K25" s="89">
        <v>12</v>
      </c>
      <c r="L25" s="89">
        <v>3</v>
      </c>
      <c r="M25" s="89">
        <v>20</v>
      </c>
      <c r="N25" s="89">
        <v>8</v>
      </c>
      <c r="O25" s="89">
        <v>13</v>
      </c>
      <c r="P25" s="89">
        <v>13</v>
      </c>
      <c r="Q25" s="89">
        <v>13</v>
      </c>
      <c r="R25" s="89">
        <v>21</v>
      </c>
      <c r="S25" s="89">
        <v>15</v>
      </c>
      <c r="T25" s="89">
        <v>15</v>
      </c>
      <c r="U25" s="89">
        <v>15</v>
      </c>
      <c r="V25" s="89">
        <v>21</v>
      </c>
      <c r="W25" s="89">
        <v>11</v>
      </c>
      <c r="X25" s="89">
        <v>51</v>
      </c>
      <c r="Y25" s="89">
        <v>53</v>
      </c>
      <c r="Z25" s="89">
        <v>55</v>
      </c>
      <c r="AA25" s="89">
        <v>73</v>
      </c>
      <c r="AB25" s="89">
        <v>62</v>
      </c>
      <c r="AC25" s="89">
        <v>50</v>
      </c>
      <c r="AD25" s="89">
        <v>68</v>
      </c>
      <c r="AE25" s="89">
        <v>51</v>
      </c>
      <c r="AF25" s="89">
        <v>57</v>
      </c>
      <c r="AG25" s="89">
        <v>44</v>
      </c>
      <c r="AH25" s="89">
        <v>37</v>
      </c>
      <c r="AI25" s="89">
        <v>31</v>
      </c>
      <c r="AJ25" s="89">
        <v>20</v>
      </c>
      <c r="AK25" s="89">
        <v>20</v>
      </c>
      <c r="AL25" s="89">
        <v>0</v>
      </c>
      <c r="AM25" s="89">
        <v>2</v>
      </c>
      <c r="AN25" s="89">
        <v>2</v>
      </c>
      <c r="AO25" s="89">
        <v>4</v>
      </c>
      <c r="AP25" s="89">
        <v>438</v>
      </c>
      <c r="AQ25" s="89">
        <v>28</v>
      </c>
      <c r="AR25" s="89">
        <v>36</v>
      </c>
      <c r="AS25" s="89">
        <v>165</v>
      </c>
      <c r="AT25" s="89">
        <v>14</v>
      </c>
      <c r="AU25" s="91"/>
      <c r="AV25" s="91"/>
    </row>
    <row r="26" spans="1:48" x14ac:dyDescent="0.25">
      <c r="A26" s="126" t="s">
        <v>172</v>
      </c>
      <c r="B26" s="85" t="s">
        <v>166</v>
      </c>
      <c r="C26" s="121">
        <v>602</v>
      </c>
      <c r="D26" s="89">
        <v>6</v>
      </c>
      <c r="E26" s="89">
        <v>6</v>
      </c>
      <c r="F26" s="89">
        <v>8</v>
      </c>
      <c r="G26" s="89">
        <v>9</v>
      </c>
      <c r="H26" s="89">
        <v>8</v>
      </c>
      <c r="I26" s="89">
        <v>9</v>
      </c>
      <c r="J26" s="89">
        <v>10</v>
      </c>
      <c r="K26" s="89">
        <v>10</v>
      </c>
      <c r="L26" s="89">
        <v>9</v>
      </c>
      <c r="M26" s="89">
        <v>10</v>
      </c>
      <c r="N26" s="89">
        <v>11</v>
      </c>
      <c r="O26" s="89">
        <v>9</v>
      </c>
      <c r="P26" s="89">
        <v>10</v>
      </c>
      <c r="Q26" s="89">
        <v>9</v>
      </c>
      <c r="R26" s="89">
        <v>10</v>
      </c>
      <c r="S26" s="89">
        <v>11</v>
      </c>
      <c r="T26" s="89">
        <v>11</v>
      </c>
      <c r="U26" s="89">
        <v>12</v>
      </c>
      <c r="V26" s="89">
        <v>11</v>
      </c>
      <c r="W26" s="89">
        <v>11</v>
      </c>
      <c r="X26" s="89">
        <v>52</v>
      </c>
      <c r="Y26" s="89">
        <v>46</v>
      </c>
      <c r="Z26" s="89">
        <v>44</v>
      </c>
      <c r="AA26" s="89">
        <v>43</v>
      </c>
      <c r="AB26" s="89">
        <v>41</v>
      </c>
      <c r="AC26" s="89">
        <v>36</v>
      </c>
      <c r="AD26" s="89">
        <v>32</v>
      </c>
      <c r="AE26" s="89">
        <v>28</v>
      </c>
      <c r="AF26" s="89">
        <v>24</v>
      </c>
      <c r="AG26" s="89">
        <v>20</v>
      </c>
      <c r="AH26" s="89">
        <v>17</v>
      </c>
      <c r="AI26" s="89">
        <v>13</v>
      </c>
      <c r="AJ26" s="89">
        <v>8</v>
      </c>
      <c r="AK26" s="89">
        <v>8</v>
      </c>
      <c r="AL26" s="89">
        <v>0</v>
      </c>
      <c r="AM26" s="89">
        <v>3</v>
      </c>
      <c r="AN26" s="89">
        <v>3</v>
      </c>
      <c r="AO26" s="89">
        <v>6</v>
      </c>
      <c r="AP26" s="89">
        <v>306</v>
      </c>
      <c r="AQ26" s="89">
        <v>25</v>
      </c>
      <c r="AR26" s="89">
        <v>27</v>
      </c>
      <c r="AS26" s="89">
        <v>131</v>
      </c>
      <c r="AT26" s="89">
        <v>15</v>
      </c>
      <c r="AU26" s="91"/>
      <c r="AV26" s="91"/>
    </row>
    <row r="27" spans="1:48" x14ac:dyDescent="0.25">
      <c r="A27" s="136" t="s">
        <v>91</v>
      </c>
      <c r="B27" s="137"/>
      <c r="C27" s="93">
        <f t="shared" ref="C27:AK27" si="6">SUM(C28:C37)</f>
        <v>9952</v>
      </c>
      <c r="D27" s="93">
        <f t="shared" si="6"/>
        <v>98</v>
      </c>
      <c r="E27" s="93">
        <f t="shared" si="6"/>
        <v>104</v>
      </c>
      <c r="F27" s="93">
        <f t="shared" si="6"/>
        <v>134</v>
      </c>
      <c r="G27" s="93">
        <f t="shared" si="6"/>
        <v>142</v>
      </c>
      <c r="H27" s="93">
        <f t="shared" si="6"/>
        <v>132</v>
      </c>
      <c r="I27" s="93">
        <f t="shared" si="6"/>
        <v>144</v>
      </c>
      <c r="J27" s="93">
        <f t="shared" si="6"/>
        <v>172</v>
      </c>
      <c r="K27" s="93">
        <f t="shared" si="6"/>
        <v>171</v>
      </c>
      <c r="L27" s="93">
        <f t="shared" si="6"/>
        <v>156</v>
      </c>
      <c r="M27" s="93">
        <f t="shared" si="6"/>
        <v>167</v>
      </c>
      <c r="N27" s="93">
        <f t="shared" si="6"/>
        <v>174</v>
      </c>
      <c r="O27" s="93">
        <f t="shared" si="6"/>
        <v>153</v>
      </c>
      <c r="P27" s="93">
        <f t="shared" si="6"/>
        <v>173</v>
      </c>
      <c r="Q27" s="93">
        <f t="shared" si="6"/>
        <v>153</v>
      </c>
      <c r="R27" s="93">
        <f t="shared" si="6"/>
        <v>163</v>
      </c>
      <c r="S27" s="93">
        <f t="shared" si="6"/>
        <v>179</v>
      </c>
      <c r="T27" s="93">
        <f t="shared" si="6"/>
        <v>182</v>
      </c>
      <c r="U27" s="93">
        <f t="shared" si="6"/>
        <v>191</v>
      </c>
      <c r="V27" s="93">
        <f t="shared" si="6"/>
        <v>185</v>
      </c>
      <c r="W27" s="93">
        <f t="shared" si="6"/>
        <v>182</v>
      </c>
      <c r="X27" s="93">
        <f t="shared" si="6"/>
        <v>857</v>
      </c>
      <c r="Y27" s="93">
        <f t="shared" si="6"/>
        <v>756</v>
      </c>
      <c r="Z27" s="93">
        <f t="shared" si="6"/>
        <v>724</v>
      </c>
      <c r="AA27" s="93">
        <f t="shared" si="6"/>
        <v>712</v>
      </c>
      <c r="AB27" s="93">
        <f t="shared" si="6"/>
        <v>672</v>
      </c>
      <c r="AC27" s="93">
        <f t="shared" si="6"/>
        <v>587</v>
      </c>
      <c r="AD27" s="93">
        <f t="shared" si="6"/>
        <v>532</v>
      </c>
      <c r="AE27" s="93">
        <f t="shared" si="6"/>
        <v>467</v>
      </c>
      <c r="AF27" s="93">
        <f t="shared" si="6"/>
        <v>395</v>
      </c>
      <c r="AG27" s="93">
        <f t="shared" si="6"/>
        <v>335</v>
      </c>
      <c r="AH27" s="93">
        <f t="shared" si="6"/>
        <v>279</v>
      </c>
      <c r="AI27" s="93">
        <f t="shared" si="6"/>
        <v>214</v>
      </c>
      <c r="AJ27" s="93">
        <f t="shared" ref="AJ27" si="7">SUM(AJ28:AJ37)</f>
        <v>135</v>
      </c>
      <c r="AK27" s="93">
        <f t="shared" si="6"/>
        <v>132</v>
      </c>
      <c r="AL27" s="93">
        <f t="shared" ref="AL27:AT27" si="8">SUM(AL28:AL37)</f>
        <v>5</v>
      </c>
      <c r="AM27" s="93">
        <f t="shared" si="8"/>
        <v>51</v>
      </c>
      <c r="AN27" s="93">
        <f t="shared" si="8"/>
        <v>48</v>
      </c>
      <c r="AO27" s="93">
        <f t="shared" si="8"/>
        <v>103</v>
      </c>
      <c r="AP27" s="93">
        <f t="shared" si="8"/>
        <v>5064</v>
      </c>
      <c r="AQ27" s="93">
        <f t="shared" si="8"/>
        <v>406</v>
      </c>
      <c r="AR27" s="93">
        <f t="shared" si="8"/>
        <v>446</v>
      </c>
      <c r="AS27" s="93">
        <f t="shared" si="8"/>
        <v>2170</v>
      </c>
      <c r="AT27" s="93">
        <f t="shared" si="8"/>
        <v>241</v>
      </c>
      <c r="AU27" s="79"/>
      <c r="AV27" s="79"/>
    </row>
    <row r="28" spans="1:48" x14ac:dyDescent="0.25">
      <c r="A28" s="126" t="s">
        <v>92</v>
      </c>
      <c r="B28" s="85" t="s">
        <v>93</v>
      </c>
      <c r="C28" s="121">
        <v>1426</v>
      </c>
      <c r="D28" s="89">
        <v>14</v>
      </c>
      <c r="E28" s="89">
        <v>15</v>
      </c>
      <c r="F28" s="89">
        <v>19</v>
      </c>
      <c r="G28" s="89">
        <v>20</v>
      </c>
      <c r="H28" s="89">
        <v>19</v>
      </c>
      <c r="I28" s="89">
        <v>21</v>
      </c>
      <c r="J28" s="89">
        <v>25</v>
      </c>
      <c r="K28" s="89">
        <v>25</v>
      </c>
      <c r="L28" s="89">
        <v>22</v>
      </c>
      <c r="M28" s="89">
        <v>24</v>
      </c>
      <c r="N28" s="89">
        <v>25</v>
      </c>
      <c r="O28" s="89">
        <v>22</v>
      </c>
      <c r="P28" s="89">
        <v>25</v>
      </c>
      <c r="Q28" s="89">
        <v>22</v>
      </c>
      <c r="R28" s="89">
        <v>23</v>
      </c>
      <c r="S28" s="89">
        <v>26</v>
      </c>
      <c r="T28" s="89">
        <v>26</v>
      </c>
      <c r="U28" s="89">
        <v>27</v>
      </c>
      <c r="V28" s="89">
        <v>26</v>
      </c>
      <c r="W28" s="89">
        <v>26</v>
      </c>
      <c r="X28" s="89">
        <v>123</v>
      </c>
      <c r="Y28" s="89">
        <v>108</v>
      </c>
      <c r="Z28" s="89">
        <v>104</v>
      </c>
      <c r="AA28" s="89">
        <v>102</v>
      </c>
      <c r="AB28" s="89">
        <v>96</v>
      </c>
      <c r="AC28" s="89">
        <v>84</v>
      </c>
      <c r="AD28" s="89">
        <v>76</v>
      </c>
      <c r="AE28" s="89">
        <v>67</v>
      </c>
      <c r="AF28" s="89">
        <v>57</v>
      </c>
      <c r="AG28" s="89">
        <v>48</v>
      </c>
      <c r="AH28" s="89">
        <v>40</v>
      </c>
      <c r="AI28" s="89">
        <v>31</v>
      </c>
      <c r="AJ28" s="89">
        <v>19</v>
      </c>
      <c r="AK28" s="89">
        <v>19</v>
      </c>
      <c r="AL28" s="89">
        <v>1</v>
      </c>
      <c r="AM28" s="89">
        <v>7</v>
      </c>
      <c r="AN28" s="89">
        <v>7</v>
      </c>
      <c r="AO28" s="89">
        <v>15</v>
      </c>
      <c r="AP28" s="89">
        <v>726</v>
      </c>
      <c r="AQ28" s="89">
        <v>58</v>
      </c>
      <c r="AR28" s="89">
        <v>64</v>
      </c>
      <c r="AS28" s="89">
        <v>311</v>
      </c>
      <c r="AT28" s="89">
        <v>35</v>
      </c>
      <c r="AU28" s="91"/>
      <c r="AV28" s="91"/>
    </row>
    <row r="29" spans="1:48" x14ac:dyDescent="0.25">
      <c r="A29" s="126" t="s">
        <v>94</v>
      </c>
      <c r="B29" s="85" t="s">
        <v>95</v>
      </c>
      <c r="C29" s="121">
        <v>1359</v>
      </c>
      <c r="D29" s="89">
        <v>13</v>
      </c>
      <c r="E29" s="89">
        <v>14</v>
      </c>
      <c r="F29" s="89">
        <v>18</v>
      </c>
      <c r="G29" s="89">
        <v>20</v>
      </c>
      <c r="H29" s="89">
        <v>18</v>
      </c>
      <c r="I29" s="89">
        <v>20</v>
      </c>
      <c r="J29" s="89">
        <v>24</v>
      </c>
      <c r="K29" s="89">
        <v>23</v>
      </c>
      <c r="L29" s="89">
        <v>21</v>
      </c>
      <c r="M29" s="89">
        <v>23</v>
      </c>
      <c r="N29" s="89">
        <v>24</v>
      </c>
      <c r="O29" s="89">
        <v>21</v>
      </c>
      <c r="P29" s="89">
        <v>24</v>
      </c>
      <c r="Q29" s="89">
        <v>21</v>
      </c>
      <c r="R29" s="89">
        <v>22</v>
      </c>
      <c r="S29" s="89">
        <v>24</v>
      </c>
      <c r="T29" s="89">
        <v>25</v>
      </c>
      <c r="U29" s="89">
        <v>26</v>
      </c>
      <c r="V29" s="89">
        <v>25</v>
      </c>
      <c r="W29" s="89">
        <v>25</v>
      </c>
      <c r="X29" s="89">
        <v>117</v>
      </c>
      <c r="Y29" s="89">
        <v>103</v>
      </c>
      <c r="Z29" s="89">
        <v>99</v>
      </c>
      <c r="AA29" s="89">
        <v>97</v>
      </c>
      <c r="AB29" s="89">
        <v>92</v>
      </c>
      <c r="AC29" s="89">
        <v>80</v>
      </c>
      <c r="AD29" s="89">
        <v>73</v>
      </c>
      <c r="AE29" s="89">
        <v>64</v>
      </c>
      <c r="AF29" s="89">
        <v>54</v>
      </c>
      <c r="AG29" s="89">
        <v>46</v>
      </c>
      <c r="AH29" s="89">
        <v>38</v>
      </c>
      <c r="AI29" s="89">
        <v>29</v>
      </c>
      <c r="AJ29" s="89">
        <v>18</v>
      </c>
      <c r="AK29" s="89">
        <v>18</v>
      </c>
      <c r="AL29" s="89">
        <v>1</v>
      </c>
      <c r="AM29" s="89">
        <v>7</v>
      </c>
      <c r="AN29" s="89">
        <v>7</v>
      </c>
      <c r="AO29" s="89">
        <v>14</v>
      </c>
      <c r="AP29" s="89">
        <v>692</v>
      </c>
      <c r="AQ29" s="89">
        <v>55</v>
      </c>
      <c r="AR29" s="89">
        <v>61</v>
      </c>
      <c r="AS29" s="89">
        <v>296</v>
      </c>
      <c r="AT29" s="89">
        <v>33</v>
      </c>
      <c r="AU29" s="91"/>
      <c r="AV29" s="91"/>
    </row>
    <row r="30" spans="1:48" x14ac:dyDescent="0.25">
      <c r="A30" s="126" t="s">
        <v>96</v>
      </c>
      <c r="B30" s="85" t="s">
        <v>97</v>
      </c>
      <c r="C30" s="121">
        <v>1455</v>
      </c>
      <c r="D30" s="89">
        <v>14</v>
      </c>
      <c r="E30" s="89">
        <v>16</v>
      </c>
      <c r="F30" s="89">
        <v>20</v>
      </c>
      <c r="G30" s="89">
        <v>21</v>
      </c>
      <c r="H30" s="89">
        <v>19</v>
      </c>
      <c r="I30" s="89">
        <v>21</v>
      </c>
      <c r="J30" s="89">
        <v>25</v>
      </c>
      <c r="K30" s="89">
        <v>25</v>
      </c>
      <c r="L30" s="89">
        <v>23</v>
      </c>
      <c r="M30" s="89">
        <v>24</v>
      </c>
      <c r="N30" s="89">
        <v>25</v>
      </c>
      <c r="O30" s="89">
        <v>22</v>
      </c>
      <c r="P30" s="89">
        <v>25</v>
      </c>
      <c r="Q30" s="89">
        <v>22</v>
      </c>
      <c r="R30" s="89">
        <v>24</v>
      </c>
      <c r="S30" s="89">
        <v>26</v>
      </c>
      <c r="T30" s="89">
        <v>27</v>
      </c>
      <c r="U30" s="89">
        <v>28</v>
      </c>
      <c r="V30" s="89">
        <v>27</v>
      </c>
      <c r="W30" s="89">
        <v>27</v>
      </c>
      <c r="X30" s="89">
        <v>125</v>
      </c>
      <c r="Y30" s="89">
        <v>111</v>
      </c>
      <c r="Z30" s="89">
        <v>106</v>
      </c>
      <c r="AA30" s="89">
        <v>104</v>
      </c>
      <c r="AB30" s="89">
        <v>98</v>
      </c>
      <c r="AC30" s="89">
        <v>86</v>
      </c>
      <c r="AD30" s="89">
        <v>78</v>
      </c>
      <c r="AE30" s="89">
        <v>68</v>
      </c>
      <c r="AF30" s="89">
        <v>58</v>
      </c>
      <c r="AG30" s="89">
        <v>49</v>
      </c>
      <c r="AH30" s="89">
        <v>41</v>
      </c>
      <c r="AI30" s="89">
        <v>31</v>
      </c>
      <c r="AJ30" s="89">
        <v>20</v>
      </c>
      <c r="AK30" s="89">
        <v>19</v>
      </c>
      <c r="AL30" s="89">
        <v>1</v>
      </c>
      <c r="AM30" s="89">
        <v>7</v>
      </c>
      <c r="AN30" s="89">
        <v>7</v>
      </c>
      <c r="AO30" s="89">
        <v>15</v>
      </c>
      <c r="AP30" s="89">
        <v>742</v>
      </c>
      <c r="AQ30" s="89">
        <v>59</v>
      </c>
      <c r="AR30" s="89">
        <v>65</v>
      </c>
      <c r="AS30" s="89">
        <v>318</v>
      </c>
      <c r="AT30" s="89">
        <v>35</v>
      </c>
      <c r="AU30" s="91"/>
      <c r="AV30" s="91"/>
    </row>
    <row r="31" spans="1:48" x14ac:dyDescent="0.25">
      <c r="A31" s="126" t="s">
        <v>98</v>
      </c>
      <c r="B31" s="85" t="s">
        <v>99</v>
      </c>
      <c r="C31" s="121">
        <v>1815</v>
      </c>
      <c r="D31" s="89">
        <v>18</v>
      </c>
      <c r="E31" s="89">
        <v>19</v>
      </c>
      <c r="F31" s="89">
        <v>24</v>
      </c>
      <c r="G31" s="89">
        <v>26</v>
      </c>
      <c r="H31" s="89">
        <v>24</v>
      </c>
      <c r="I31" s="89">
        <v>26</v>
      </c>
      <c r="J31" s="89">
        <v>31</v>
      </c>
      <c r="K31" s="89">
        <v>31</v>
      </c>
      <c r="L31" s="89">
        <v>29</v>
      </c>
      <c r="M31" s="89">
        <v>30</v>
      </c>
      <c r="N31" s="89">
        <v>32</v>
      </c>
      <c r="O31" s="89">
        <v>28</v>
      </c>
      <c r="P31" s="89">
        <v>32</v>
      </c>
      <c r="Q31" s="89">
        <v>28</v>
      </c>
      <c r="R31" s="89">
        <v>30</v>
      </c>
      <c r="S31" s="89">
        <v>33</v>
      </c>
      <c r="T31" s="89">
        <v>33</v>
      </c>
      <c r="U31" s="89">
        <v>35</v>
      </c>
      <c r="V31" s="89">
        <v>34</v>
      </c>
      <c r="W31" s="89">
        <v>33</v>
      </c>
      <c r="X31" s="89">
        <v>156</v>
      </c>
      <c r="Y31" s="89">
        <v>138</v>
      </c>
      <c r="Z31" s="89">
        <v>132</v>
      </c>
      <c r="AA31" s="89">
        <v>130</v>
      </c>
      <c r="AB31" s="89">
        <v>122</v>
      </c>
      <c r="AC31" s="89">
        <v>107</v>
      </c>
      <c r="AD31" s="89">
        <v>97</v>
      </c>
      <c r="AE31" s="89">
        <v>85</v>
      </c>
      <c r="AF31" s="89">
        <v>72</v>
      </c>
      <c r="AG31" s="89">
        <v>61</v>
      </c>
      <c r="AH31" s="89">
        <v>51</v>
      </c>
      <c r="AI31" s="89">
        <v>39</v>
      </c>
      <c r="AJ31" s="89">
        <v>25</v>
      </c>
      <c r="AK31" s="89">
        <v>24</v>
      </c>
      <c r="AL31" s="89">
        <v>1</v>
      </c>
      <c r="AM31" s="89">
        <v>9</v>
      </c>
      <c r="AN31" s="89">
        <v>9</v>
      </c>
      <c r="AO31" s="89">
        <v>19</v>
      </c>
      <c r="AP31" s="89">
        <v>923</v>
      </c>
      <c r="AQ31" s="89">
        <v>74</v>
      </c>
      <c r="AR31" s="89">
        <v>82</v>
      </c>
      <c r="AS31" s="89">
        <v>396</v>
      </c>
      <c r="AT31" s="89">
        <v>44</v>
      </c>
      <c r="AU31" s="91"/>
      <c r="AV31" s="91"/>
    </row>
    <row r="32" spans="1:48" x14ac:dyDescent="0.25">
      <c r="A32" s="126" t="s">
        <v>100</v>
      </c>
      <c r="B32" s="85" t="s">
        <v>101</v>
      </c>
      <c r="C32" s="121">
        <v>603</v>
      </c>
      <c r="D32" s="89">
        <v>6</v>
      </c>
      <c r="E32" s="89">
        <v>6</v>
      </c>
      <c r="F32" s="89">
        <v>8</v>
      </c>
      <c r="G32" s="89">
        <v>9</v>
      </c>
      <c r="H32" s="89">
        <v>8</v>
      </c>
      <c r="I32" s="89">
        <v>9</v>
      </c>
      <c r="J32" s="89">
        <v>10</v>
      </c>
      <c r="K32" s="89">
        <v>10</v>
      </c>
      <c r="L32" s="89">
        <v>10</v>
      </c>
      <c r="M32" s="89">
        <v>10</v>
      </c>
      <c r="N32" s="89">
        <v>11</v>
      </c>
      <c r="O32" s="89">
        <v>9</v>
      </c>
      <c r="P32" s="89">
        <v>10</v>
      </c>
      <c r="Q32" s="89">
        <v>9</v>
      </c>
      <c r="R32" s="89">
        <v>10</v>
      </c>
      <c r="S32" s="89">
        <v>11</v>
      </c>
      <c r="T32" s="89">
        <v>11</v>
      </c>
      <c r="U32" s="89">
        <v>12</v>
      </c>
      <c r="V32" s="89">
        <v>11</v>
      </c>
      <c r="W32" s="89">
        <v>11</v>
      </c>
      <c r="X32" s="89">
        <v>52</v>
      </c>
      <c r="Y32" s="89">
        <v>46</v>
      </c>
      <c r="Z32" s="89">
        <v>44</v>
      </c>
      <c r="AA32" s="89">
        <v>43</v>
      </c>
      <c r="AB32" s="89">
        <v>41</v>
      </c>
      <c r="AC32" s="89">
        <v>36</v>
      </c>
      <c r="AD32" s="89">
        <v>32</v>
      </c>
      <c r="AE32" s="89">
        <v>28</v>
      </c>
      <c r="AF32" s="89">
        <v>24</v>
      </c>
      <c r="AG32" s="89">
        <v>20</v>
      </c>
      <c r="AH32" s="89">
        <v>17</v>
      </c>
      <c r="AI32" s="89">
        <v>13</v>
      </c>
      <c r="AJ32" s="89">
        <v>8</v>
      </c>
      <c r="AK32" s="89">
        <v>8</v>
      </c>
      <c r="AL32" s="89">
        <v>0</v>
      </c>
      <c r="AM32" s="89">
        <v>3</v>
      </c>
      <c r="AN32" s="89">
        <v>3</v>
      </c>
      <c r="AO32" s="89">
        <v>6</v>
      </c>
      <c r="AP32" s="89">
        <v>307</v>
      </c>
      <c r="AQ32" s="89">
        <v>25</v>
      </c>
      <c r="AR32" s="89">
        <v>27</v>
      </c>
      <c r="AS32" s="89">
        <v>132</v>
      </c>
      <c r="AT32" s="89">
        <v>15</v>
      </c>
      <c r="AU32" s="91"/>
      <c r="AV32" s="91"/>
    </row>
    <row r="33" spans="1:48" x14ac:dyDescent="0.25">
      <c r="A33" s="126" t="s">
        <v>102</v>
      </c>
      <c r="B33" s="85" t="s">
        <v>103</v>
      </c>
      <c r="C33" s="121">
        <v>1100</v>
      </c>
      <c r="D33" s="89">
        <v>11</v>
      </c>
      <c r="E33" s="89">
        <v>12</v>
      </c>
      <c r="F33" s="89">
        <v>15</v>
      </c>
      <c r="G33" s="89">
        <v>16</v>
      </c>
      <c r="H33" s="89">
        <v>14</v>
      </c>
      <c r="I33" s="89">
        <v>16</v>
      </c>
      <c r="J33" s="89">
        <v>19</v>
      </c>
      <c r="K33" s="89">
        <v>19</v>
      </c>
      <c r="L33" s="89">
        <v>17</v>
      </c>
      <c r="M33" s="89">
        <v>18</v>
      </c>
      <c r="N33" s="89">
        <v>19</v>
      </c>
      <c r="O33" s="89">
        <v>17</v>
      </c>
      <c r="P33" s="89">
        <v>19</v>
      </c>
      <c r="Q33" s="89">
        <v>17</v>
      </c>
      <c r="R33" s="89">
        <v>18</v>
      </c>
      <c r="S33" s="89">
        <v>20</v>
      </c>
      <c r="T33" s="89">
        <v>20</v>
      </c>
      <c r="U33" s="89">
        <v>21</v>
      </c>
      <c r="V33" s="89">
        <v>20</v>
      </c>
      <c r="W33" s="89">
        <v>20</v>
      </c>
      <c r="X33" s="89">
        <v>95</v>
      </c>
      <c r="Y33" s="89">
        <v>83</v>
      </c>
      <c r="Z33" s="89">
        <v>80</v>
      </c>
      <c r="AA33" s="89">
        <v>79</v>
      </c>
      <c r="AB33" s="89">
        <v>74</v>
      </c>
      <c r="AC33" s="89">
        <v>65</v>
      </c>
      <c r="AD33" s="89">
        <v>59</v>
      </c>
      <c r="AE33" s="89">
        <v>52</v>
      </c>
      <c r="AF33" s="89">
        <v>44</v>
      </c>
      <c r="AG33" s="89">
        <v>37</v>
      </c>
      <c r="AH33" s="89">
        <v>31</v>
      </c>
      <c r="AI33" s="89">
        <v>24</v>
      </c>
      <c r="AJ33" s="89">
        <v>15</v>
      </c>
      <c r="AK33" s="89">
        <v>14</v>
      </c>
      <c r="AL33" s="89">
        <v>1</v>
      </c>
      <c r="AM33" s="89">
        <v>6</v>
      </c>
      <c r="AN33" s="89">
        <v>5</v>
      </c>
      <c r="AO33" s="89">
        <v>12</v>
      </c>
      <c r="AP33" s="89">
        <v>559</v>
      </c>
      <c r="AQ33" s="89">
        <v>45</v>
      </c>
      <c r="AR33" s="89">
        <v>49</v>
      </c>
      <c r="AS33" s="89">
        <v>239</v>
      </c>
      <c r="AT33" s="89">
        <v>27</v>
      </c>
      <c r="AU33" s="91"/>
      <c r="AV33" s="91"/>
    </row>
    <row r="34" spans="1:48" x14ac:dyDescent="0.25">
      <c r="A34" s="126" t="s">
        <v>104</v>
      </c>
      <c r="B34" s="85" t="s">
        <v>105</v>
      </c>
      <c r="C34" s="121">
        <v>580</v>
      </c>
      <c r="D34" s="89">
        <v>6</v>
      </c>
      <c r="E34" s="89">
        <v>6</v>
      </c>
      <c r="F34" s="89">
        <v>8</v>
      </c>
      <c r="G34" s="89">
        <v>8</v>
      </c>
      <c r="H34" s="89">
        <v>8</v>
      </c>
      <c r="I34" s="89">
        <v>8</v>
      </c>
      <c r="J34" s="89">
        <v>10</v>
      </c>
      <c r="K34" s="89">
        <v>10</v>
      </c>
      <c r="L34" s="89">
        <v>9</v>
      </c>
      <c r="M34" s="89">
        <v>10</v>
      </c>
      <c r="N34" s="89">
        <v>10</v>
      </c>
      <c r="O34" s="89">
        <v>9</v>
      </c>
      <c r="P34" s="89">
        <v>10</v>
      </c>
      <c r="Q34" s="89">
        <v>9</v>
      </c>
      <c r="R34" s="89">
        <v>10</v>
      </c>
      <c r="S34" s="89">
        <v>10</v>
      </c>
      <c r="T34" s="89">
        <v>11</v>
      </c>
      <c r="U34" s="89">
        <v>11</v>
      </c>
      <c r="V34" s="89">
        <v>11</v>
      </c>
      <c r="W34" s="89">
        <v>11</v>
      </c>
      <c r="X34" s="89">
        <v>50</v>
      </c>
      <c r="Y34" s="89">
        <v>44</v>
      </c>
      <c r="Z34" s="89">
        <v>42</v>
      </c>
      <c r="AA34" s="89">
        <v>41</v>
      </c>
      <c r="AB34" s="89">
        <v>39</v>
      </c>
      <c r="AC34" s="89">
        <v>34</v>
      </c>
      <c r="AD34" s="89">
        <v>31</v>
      </c>
      <c r="AE34" s="89">
        <v>27</v>
      </c>
      <c r="AF34" s="89">
        <v>23</v>
      </c>
      <c r="AG34" s="89">
        <v>20</v>
      </c>
      <c r="AH34" s="89">
        <v>16</v>
      </c>
      <c r="AI34" s="89">
        <v>12</v>
      </c>
      <c r="AJ34" s="89">
        <v>8</v>
      </c>
      <c r="AK34" s="89">
        <v>8</v>
      </c>
      <c r="AL34" s="89">
        <v>0</v>
      </c>
      <c r="AM34" s="89">
        <v>3</v>
      </c>
      <c r="AN34" s="89">
        <v>3</v>
      </c>
      <c r="AO34" s="89">
        <v>6</v>
      </c>
      <c r="AP34" s="89">
        <v>294</v>
      </c>
      <c r="AQ34" s="89">
        <v>24</v>
      </c>
      <c r="AR34" s="89">
        <v>26</v>
      </c>
      <c r="AS34" s="89">
        <v>126</v>
      </c>
      <c r="AT34" s="89">
        <v>14</v>
      </c>
      <c r="AU34" s="91"/>
      <c r="AV34" s="91"/>
    </row>
    <row r="35" spans="1:48" x14ac:dyDescent="0.25">
      <c r="A35" s="126" t="s">
        <v>106</v>
      </c>
      <c r="B35" s="85" t="s">
        <v>107</v>
      </c>
      <c r="C35" s="121">
        <v>511</v>
      </c>
      <c r="D35" s="89">
        <v>5</v>
      </c>
      <c r="E35" s="89">
        <v>5</v>
      </c>
      <c r="F35" s="89">
        <v>7</v>
      </c>
      <c r="G35" s="89">
        <v>7</v>
      </c>
      <c r="H35" s="89">
        <v>7</v>
      </c>
      <c r="I35" s="89">
        <v>7</v>
      </c>
      <c r="J35" s="89">
        <v>9</v>
      </c>
      <c r="K35" s="89">
        <v>9</v>
      </c>
      <c r="L35" s="89">
        <v>8</v>
      </c>
      <c r="M35" s="89">
        <v>9</v>
      </c>
      <c r="N35" s="89">
        <v>9</v>
      </c>
      <c r="O35" s="89">
        <v>8</v>
      </c>
      <c r="P35" s="89">
        <v>9</v>
      </c>
      <c r="Q35" s="89">
        <v>8</v>
      </c>
      <c r="R35" s="89">
        <v>8</v>
      </c>
      <c r="S35" s="89">
        <v>9</v>
      </c>
      <c r="T35" s="89">
        <v>9</v>
      </c>
      <c r="U35" s="89">
        <v>10</v>
      </c>
      <c r="V35" s="89">
        <v>10</v>
      </c>
      <c r="W35" s="89">
        <v>9</v>
      </c>
      <c r="X35" s="89">
        <v>44</v>
      </c>
      <c r="Y35" s="89">
        <v>39</v>
      </c>
      <c r="Z35" s="89">
        <v>37</v>
      </c>
      <c r="AA35" s="89">
        <v>37</v>
      </c>
      <c r="AB35" s="89">
        <v>35</v>
      </c>
      <c r="AC35" s="89">
        <v>30</v>
      </c>
      <c r="AD35" s="89">
        <v>27</v>
      </c>
      <c r="AE35" s="89">
        <v>24</v>
      </c>
      <c r="AF35" s="89">
        <v>20</v>
      </c>
      <c r="AG35" s="89">
        <v>17</v>
      </c>
      <c r="AH35" s="89">
        <v>14</v>
      </c>
      <c r="AI35" s="89">
        <v>11</v>
      </c>
      <c r="AJ35" s="89">
        <v>7</v>
      </c>
      <c r="AK35" s="89">
        <v>7</v>
      </c>
      <c r="AL35" s="89">
        <v>0</v>
      </c>
      <c r="AM35" s="89">
        <v>3</v>
      </c>
      <c r="AN35" s="89">
        <v>2</v>
      </c>
      <c r="AO35" s="89">
        <v>5</v>
      </c>
      <c r="AP35" s="89">
        <v>261</v>
      </c>
      <c r="AQ35" s="89">
        <v>21</v>
      </c>
      <c r="AR35" s="89">
        <v>23</v>
      </c>
      <c r="AS35" s="89">
        <v>112</v>
      </c>
      <c r="AT35" s="89">
        <v>12</v>
      </c>
      <c r="AU35" s="91"/>
      <c r="AV35" s="91"/>
    </row>
    <row r="36" spans="1:48" x14ac:dyDescent="0.25">
      <c r="A36" s="126" t="s">
        <v>108</v>
      </c>
      <c r="B36" s="85" t="s">
        <v>109</v>
      </c>
      <c r="C36" s="121">
        <v>511</v>
      </c>
      <c r="D36" s="89">
        <v>5</v>
      </c>
      <c r="E36" s="89">
        <v>5</v>
      </c>
      <c r="F36" s="89">
        <v>7</v>
      </c>
      <c r="G36" s="89">
        <v>7</v>
      </c>
      <c r="H36" s="89">
        <v>7</v>
      </c>
      <c r="I36" s="89">
        <v>7</v>
      </c>
      <c r="J36" s="89">
        <v>9</v>
      </c>
      <c r="K36" s="89">
        <v>9</v>
      </c>
      <c r="L36" s="89">
        <v>8</v>
      </c>
      <c r="M36" s="89">
        <v>9</v>
      </c>
      <c r="N36" s="89">
        <v>9</v>
      </c>
      <c r="O36" s="89">
        <v>8</v>
      </c>
      <c r="P36" s="89">
        <v>9</v>
      </c>
      <c r="Q36" s="89">
        <v>8</v>
      </c>
      <c r="R36" s="89">
        <v>8</v>
      </c>
      <c r="S36" s="89">
        <v>9</v>
      </c>
      <c r="T36" s="89">
        <v>9</v>
      </c>
      <c r="U36" s="89">
        <v>10</v>
      </c>
      <c r="V36" s="89">
        <v>10</v>
      </c>
      <c r="W36" s="89">
        <v>9</v>
      </c>
      <c r="X36" s="89">
        <v>44</v>
      </c>
      <c r="Y36" s="89">
        <v>39</v>
      </c>
      <c r="Z36" s="89">
        <v>37</v>
      </c>
      <c r="AA36" s="89">
        <v>37</v>
      </c>
      <c r="AB36" s="89">
        <v>35</v>
      </c>
      <c r="AC36" s="89">
        <v>30</v>
      </c>
      <c r="AD36" s="89">
        <v>27</v>
      </c>
      <c r="AE36" s="89">
        <v>24</v>
      </c>
      <c r="AF36" s="89">
        <v>20</v>
      </c>
      <c r="AG36" s="89">
        <v>17</v>
      </c>
      <c r="AH36" s="89">
        <v>14</v>
      </c>
      <c r="AI36" s="89">
        <v>11</v>
      </c>
      <c r="AJ36" s="89">
        <v>7</v>
      </c>
      <c r="AK36" s="89">
        <v>7</v>
      </c>
      <c r="AL36" s="89">
        <v>0</v>
      </c>
      <c r="AM36" s="89">
        <v>3</v>
      </c>
      <c r="AN36" s="89">
        <v>2</v>
      </c>
      <c r="AO36" s="89">
        <v>5</v>
      </c>
      <c r="AP36" s="89">
        <v>261</v>
      </c>
      <c r="AQ36" s="89">
        <v>21</v>
      </c>
      <c r="AR36" s="89">
        <v>23</v>
      </c>
      <c r="AS36" s="89">
        <v>112</v>
      </c>
      <c r="AT36" s="89">
        <v>12</v>
      </c>
      <c r="AU36" s="91"/>
      <c r="AV36" s="91"/>
    </row>
    <row r="37" spans="1:48" x14ac:dyDescent="0.25">
      <c r="A37" s="126" t="s">
        <v>170</v>
      </c>
      <c r="B37" s="85" t="s">
        <v>110</v>
      </c>
      <c r="C37" s="121">
        <v>592</v>
      </c>
      <c r="D37" s="89">
        <v>6</v>
      </c>
      <c r="E37" s="89">
        <v>6</v>
      </c>
      <c r="F37" s="89">
        <v>8</v>
      </c>
      <c r="G37" s="89">
        <v>8</v>
      </c>
      <c r="H37" s="89">
        <v>8</v>
      </c>
      <c r="I37" s="89">
        <v>9</v>
      </c>
      <c r="J37" s="89">
        <v>10</v>
      </c>
      <c r="K37" s="89">
        <v>10</v>
      </c>
      <c r="L37" s="89">
        <v>9</v>
      </c>
      <c r="M37" s="89">
        <v>10</v>
      </c>
      <c r="N37" s="89">
        <v>10</v>
      </c>
      <c r="O37" s="89">
        <v>9</v>
      </c>
      <c r="P37" s="89">
        <v>10</v>
      </c>
      <c r="Q37" s="89">
        <v>9</v>
      </c>
      <c r="R37" s="89">
        <v>10</v>
      </c>
      <c r="S37" s="89">
        <v>11</v>
      </c>
      <c r="T37" s="89">
        <v>11</v>
      </c>
      <c r="U37" s="89">
        <v>11</v>
      </c>
      <c r="V37" s="89">
        <v>11</v>
      </c>
      <c r="W37" s="89">
        <v>11</v>
      </c>
      <c r="X37" s="89">
        <v>51</v>
      </c>
      <c r="Y37" s="89">
        <v>45</v>
      </c>
      <c r="Z37" s="89">
        <v>43</v>
      </c>
      <c r="AA37" s="89">
        <v>42</v>
      </c>
      <c r="AB37" s="89">
        <v>40</v>
      </c>
      <c r="AC37" s="89">
        <v>35</v>
      </c>
      <c r="AD37" s="89">
        <v>32</v>
      </c>
      <c r="AE37" s="89">
        <v>28</v>
      </c>
      <c r="AF37" s="89">
        <v>23</v>
      </c>
      <c r="AG37" s="89">
        <v>20</v>
      </c>
      <c r="AH37" s="89">
        <v>17</v>
      </c>
      <c r="AI37" s="89">
        <v>13</v>
      </c>
      <c r="AJ37" s="89">
        <v>8</v>
      </c>
      <c r="AK37" s="89">
        <v>8</v>
      </c>
      <c r="AL37" s="89">
        <v>0</v>
      </c>
      <c r="AM37" s="89">
        <v>3</v>
      </c>
      <c r="AN37" s="89">
        <v>3</v>
      </c>
      <c r="AO37" s="89">
        <v>6</v>
      </c>
      <c r="AP37" s="89">
        <v>299</v>
      </c>
      <c r="AQ37" s="89">
        <v>24</v>
      </c>
      <c r="AR37" s="89">
        <v>26</v>
      </c>
      <c r="AS37" s="89">
        <v>128</v>
      </c>
      <c r="AT37" s="89">
        <v>14</v>
      </c>
      <c r="AU37" s="91"/>
      <c r="AV37" s="91"/>
    </row>
    <row r="38" spans="1:48" x14ac:dyDescent="0.25">
      <c r="A38" s="138" t="s">
        <v>111</v>
      </c>
      <c r="B38" s="139"/>
      <c r="C38" s="101">
        <f t="shared" ref="C38:AT38" si="9">SUM(C39:C46)</f>
        <v>8979</v>
      </c>
      <c r="D38" s="101">
        <f t="shared" si="9"/>
        <v>36</v>
      </c>
      <c r="E38" s="101">
        <f t="shared" si="9"/>
        <v>54</v>
      </c>
      <c r="F38" s="101">
        <f t="shared" si="9"/>
        <v>71</v>
      </c>
      <c r="G38" s="101">
        <f t="shared" si="9"/>
        <v>93</v>
      </c>
      <c r="H38" s="101">
        <f t="shared" si="9"/>
        <v>93</v>
      </c>
      <c r="I38" s="101">
        <f t="shared" si="9"/>
        <v>84</v>
      </c>
      <c r="J38" s="101">
        <f t="shared" si="9"/>
        <v>81</v>
      </c>
      <c r="K38" s="101">
        <f t="shared" si="9"/>
        <v>85</v>
      </c>
      <c r="L38" s="101">
        <f t="shared" si="9"/>
        <v>89</v>
      </c>
      <c r="M38" s="101">
        <f t="shared" si="9"/>
        <v>88</v>
      </c>
      <c r="N38" s="101">
        <f t="shared" si="9"/>
        <v>90</v>
      </c>
      <c r="O38" s="101">
        <f t="shared" si="9"/>
        <v>108</v>
      </c>
      <c r="P38" s="101">
        <f t="shared" si="9"/>
        <v>84</v>
      </c>
      <c r="Q38" s="101">
        <f t="shared" si="9"/>
        <v>89</v>
      </c>
      <c r="R38" s="101">
        <f t="shared" si="9"/>
        <v>96</v>
      </c>
      <c r="S38" s="101">
        <f t="shared" si="9"/>
        <v>121</v>
      </c>
      <c r="T38" s="101">
        <f t="shared" si="9"/>
        <v>118</v>
      </c>
      <c r="U38" s="101">
        <f t="shared" si="9"/>
        <v>127</v>
      </c>
      <c r="V38" s="101">
        <f t="shared" si="9"/>
        <v>122</v>
      </c>
      <c r="W38" s="101">
        <f t="shared" si="9"/>
        <v>94</v>
      </c>
      <c r="X38" s="101">
        <f t="shared" si="9"/>
        <v>551</v>
      </c>
      <c r="Y38" s="101">
        <f t="shared" si="9"/>
        <v>490</v>
      </c>
      <c r="Z38" s="101">
        <f t="shared" si="9"/>
        <v>473</v>
      </c>
      <c r="AA38" s="101">
        <f t="shared" si="9"/>
        <v>553</v>
      </c>
      <c r="AB38" s="101">
        <f t="shared" si="9"/>
        <v>595</v>
      </c>
      <c r="AC38" s="101">
        <f t="shared" si="9"/>
        <v>602</v>
      </c>
      <c r="AD38" s="101">
        <f t="shared" si="9"/>
        <v>635</v>
      </c>
      <c r="AE38" s="101">
        <f t="shared" si="9"/>
        <v>615</v>
      </c>
      <c r="AF38" s="101">
        <f t="shared" si="9"/>
        <v>515</v>
      </c>
      <c r="AG38" s="101">
        <f t="shared" si="9"/>
        <v>538</v>
      </c>
      <c r="AH38" s="101">
        <f t="shared" si="9"/>
        <v>545</v>
      </c>
      <c r="AI38" s="101">
        <f t="shared" si="9"/>
        <v>436</v>
      </c>
      <c r="AJ38" s="101">
        <f t="shared" ref="AJ38" si="10">SUM(AJ39:AJ46)</f>
        <v>295</v>
      </c>
      <c r="AK38" s="101">
        <f t="shared" si="9"/>
        <v>313</v>
      </c>
      <c r="AL38" s="101">
        <f t="shared" si="9"/>
        <v>0</v>
      </c>
      <c r="AM38" s="101">
        <f t="shared" si="9"/>
        <v>15</v>
      </c>
      <c r="AN38" s="101">
        <f t="shared" si="9"/>
        <v>21</v>
      </c>
      <c r="AO38" s="101">
        <f t="shared" si="9"/>
        <v>38</v>
      </c>
      <c r="AP38" s="101">
        <f t="shared" si="9"/>
        <v>4560</v>
      </c>
      <c r="AQ38" s="101">
        <f t="shared" si="9"/>
        <v>213</v>
      </c>
      <c r="AR38" s="101">
        <f t="shared" si="9"/>
        <v>253</v>
      </c>
      <c r="AS38" s="101">
        <f t="shared" si="9"/>
        <v>1595</v>
      </c>
      <c r="AT38" s="101">
        <f t="shared" si="9"/>
        <v>53</v>
      </c>
      <c r="AU38" s="79"/>
      <c r="AV38" s="79"/>
    </row>
    <row r="39" spans="1:48" x14ac:dyDescent="0.25">
      <c r="A39" s="126" t="s">
        <v>112</v>
      </c>
      <c r="B39" s="85" t="s">
        <v>113</v>
      </c>
      <c r="C39" s="121">
        <v>2221</v>
      </c>
      <c r="D39" s="89">
        <v>9</v>
      </c>
      <c r="E39" s="89">
        <v>13</v>
      </c>
      <c r="F39" s="89">
        <v>18</v>
      </c>
      <c r="G39" s="89">
        <v>23</v>
      </c>
      <c r="H39" s="89">
        <v>23</v>
      </c>
      <c r="I39" s="89">
        <v>20</v>
      </c>
      <c r="J39" s="89">
        <v>20</v>
      </c>
      <c r="K39" s="89">
        <v>21</v>
      </c>
      <c r="L39" s="89">
        <v>22</v>
      </c>
      <c r="M39" s="89">
        <v>23</v>
      </c>
      <c r="N39" s="89">
        <v>22</v>
      </c>
      <c r="O39" s="89">
        <v>27</v>
      </c>
      <c r="P39" s="89">
        <v>20</v>
      </c>
      <c r="Q39" s="89">
        <v>22</v>
      </c>
      <c r="R39" s="89">
        <v>24</v>
      </c>
      <c r="S39" s="89">
        <v>31</v>
      </c>
      <c r="T39" s="89">
        <v>29</v>
      </c>
      <c r="U39" s="89">
        <v>31</v>
      </c>
      <c r="V39" s="89">
        <v>30</v>
      </c>
      <c r="W39" s="89">
        <v>23</v>
      </c>
      <c r="X39" s="89">
        <v>135</v>
      </c>
      <c r="Y39" s="89">
        <v>122</v>
      </c>
      <c r="Z39" s="89">
        <v>117</v>
      </c>
      <c r="AA39" s="89">
        <v>136</v>
      </c>
      <c r="AB39" s="89">
        <v>147</v>
      </c>
      <c r="AC39" s="89">
        <v>149</v>
      </c>
      <c r="AD39" s="89">
        <v>157</v>
      </c>
      <c r="AE39" s="89">
        <v>151</v>
      </c>
      <c r="AF39" s="89">
        <v>128</v>
      </c>
      <c r="AG39" s="89">
        <v>134</v>
      </c>
      <c r="AH39" s="89">
        <v>135</v>
      </c>
      <c r="AI39" s="89">
        <v>108</v>
      </c>
      <c r="AJ39" s="89">
        <v>72</v>
      </c>
      <c r="AK39" s="89">
        <v>79</v>
      </c>
      <c r="AL39" s="89">
        <v>0</v>
      </c>
      <c r="AM39" s="89">
        <v>4</v>
      </c>
      <c r="AN39" s="89">
        <v>6</v>
      </c>
      <c r="AO39" s="89">
        <v>10</v>
      </c>
      <c r="AP39" s="89">
        <v>1126</v>
      </c>
      <c r="AQ39" s="89">
        <v>52</v>
      </c>
      <c r="AR39" s="89">
        <v>62</v>
      </c>
      <c r="AS39" s="89">
        <v>393</v>
      </c>
      <c r="AT39" s="89">
        <v>14</v>
      </c>
      <c r="AU39" s="91"/>
      <c r="AV39" s="91"/>
    </row>
    <row r="40" spans="1:48" x14ac:dyDescent="0.25">
      <c r="A40" s="126" t="s">
        <v>114</v>
      </c>
      <c r="B40" s="85" t="s">
        <v>115</v>
      </c>
      <c r="C40" s="121">
        <v>1881</v>
      </c>
      <c r="D40" s="89">
        <v>8</v>
      </c>
      <c r="E40" s="89">
        <v>11</v>
      </c>
      <c r="F40" s="89">
        <v>15</v>
      </c>
      <c r="G40" s="89">
        <v>19</v>
      </c>
      <c r="H40" s="89">
        <v>19</v>
      </c>
      <c r="I40" s="89">
        <v>18</v>
      </c>
      <c r="J40" s="89">
        <v>17</v>
      </c>
      <c r="K40" s="89">
        <v>18</v>
      </c>
      <c r="L40" s="89">
        <v>19</v>
      </c>
      <c r="M40" s="89">
        <v>18</v>
      </c>
      <c r="N40" s="89">
        <v>19</v>
      </c>
      <c r="O40" s="89">
        <v>23</v>
      </c>
      <c r="P40" s="89">
        <v>18</v>
      </c>
      <c r="Q40" s="89">
        <v>19</v>
      </c>
      <c r="R40" s="89">
        <v>20</v>
      </c>
      <c r="S40" s="89">
        <v>25</v>
      </c>
      <c r="T40" s="89">
        <v>25</v>
      </c>
      <c r="U40" s="89">
        <v>27</v>
      </c>
      <c r="V40" s="89">
        <v>26</v>
      </c>
      <c r="W40" s="89">
        <v>20</v>
      </c>
      <c r="X40" s="89">
        <v>115</v>
      </c>
      <c r="Y40" s="89">
        <v>102</v>
      </c>
      <c r="Z40" s="89">
        <v>99</v>
      </c>
      <c r="AA40" s="89">
        <v>116</v>
      </c>
      <c r="AB40" s="89">
        <v>124</v>
      </c>
      <c r="AC40" s="89">
        <v>126</v>
      </c>
      <c r="AD40" s="89">
        <v>133</v>
      </c>
      <c r="AE40" s="89">
        <v>129</v>
      </c>
      <c r="AF40" s="89">
        <v>108</v>
      </c>
      <c r="AG40" s="89">
        <v>113</v>
      </c>
      <c r="AH40" s="89">
        <v>114</v>
      </c>
      <c r="AI40" s="89">
        <v>91</v>
      </c>
      <c r="AJ40" s="89">
        <v>62</v>
      </c>
      <c r="AK40" s="89">
        <v>65</v>
      </c>
      <c r="AL40" s="89">
        <v>0</v>
      </c>
      <c r="AM40" s="89">
        <v>3</v>
      </c>
      <c r="AN40" s="89">
        <v>4</v>
      </c>
      <c r="AO40" s="89">
        <v>8</v>
      </c>
      <c r="AP40" s="89">
        <v>954</v>
      </c>
      <c r="AQ40" s="89">
        <v>45</v>
      </c>
      <c r="AR40" s="89">
        <v>53</v>
      </c>
      <c r="AS40" s="89">
        <v>334</v>
      </c>
      <c r="AT40" s="89">
        <v>11</v>
      </c>
      <c r="AU40" s="91"/>
      <c r="AV40" s="91"/>
    </row>
    <row r="41" spans="1:48" x14ac:dyDescent="0.25">
      <c r="A41" s="126" t="s">
        <v>116</v>
      </c>
      <c r="B41" s="85" t="s">
        <v>117</v>
      </c>
      <c r="C41" s="121">
        <v>924</v>
      </c>
      <c r="D41" s="89">
        <v>4</v>
      </c>
      <c r="E41" s="89">
        <v>6</v>
      </c>
      <c r="F41" s="89">
        <v>7</v>
      </c>
      <c r="G41" s="89">
        <v>10</v>
      </c>
      <c r="H41" s="89">
        <v>10</v>
      </c>
      <c r="I41" s="89">
        <v>9</v>
      </c>
      <c r="J41" s="89">
        <v>8</v>
      </c>
      <c r="K41" s="89">
        <v>9</v>
      </c>
      <c r="L41" s="89">
        <v>9</v>
      </c>
      <c r="M41" s="89">
        <v>9</v>
      </c>
      <c r="N41" s="89">
        <v>9</v>
      </c>
      <c r="O41" s="89">
        <v>11</v>
      </c>
      <c r="P41" s="89">
        <v>9</v>
      </c>
      <c r="Q41" s="89">
        <v>9</v>
      </c>
      <c r="R41" s="89">
        <v>10</v>
      </c>
      <c r="S41" s="89">
        <v>12</v>
      </c>
      <c r="T41" s="89">
        <v>12</v>
      </c>
      <c r="U41" s="89">
        <v>13</v>
      </c>
      <c r="V41" s="89">
        <v>13</v>
      </c>
      <c r="W41" s="89">
        <v>10</v>
      </c>
      <c r="X41" s="89">
        <v>57</v>
      </c>
      <c r="Y41" s="89">
        <v>50</v>
      </c>
      <c r="Z41" s="89">
        <v>49</v>
      </c>
      <c r="AA41" s="89">
        <v>57</v>
      </c>
      <c r="AB41" s="89">
        <v>61</v>
      </c>
      <c r="AC41" s="89">
        <v>62</v>
      </c>
      <c r="AD41" s="89">
        <v>65</v>
      </c>
      <c r="AE41" s="89">
        <v>63</v>
      </c>
      <c r="AF41" s="89">
        <v>53</v>
      </c>
      <c r="AG41" s="89">
        <v>55</v>
      </c>
      <c r="AH41" s="89">
        <v>56</v>
      </c>
      <c r="AI41" s="89">
        <v>45</v>
      </c>
      <c r="AJ41" s="89">
        <v>30</v>
      </c>
      <c r="AK41" s="89">
        <v>32</v>
      </c>
      <c r="AL41" s="89">
        <v>0</v>
      </c>
      <c r="AM41" s="89">
        <v>2</v>
      </c>
      <c r="AN41" s="89">
        <v>2</v>
      </c>
      <c r="AO41" s="89">
        <v>4</v>
      </c>
      <c r="AP41" s="89">
        <v>469</v>
      </c>
      <c r="AQ41" s="89">
        <v>22</v>
      </c>
      <c r="AR41" s="89">
        <v>26</v>
      </c>
      <c r="AS41" s="89">
        <v>164</v>
      </c>
      <c r="AT41" s="89">
        <v>5</v>
      </c>
      <c r="AU41" s="91"/>
      <c r="AV41" s="91"/>
    </row>
    <row r="42" spans="1:48" x14ac:dyDescent="0.25">
      <c r="A42" s="126" t="s">
        <v>118</v>
      </c>
      <c r="B42" s="85" t="s">
        <v>119</v>
      </c>
      <c r="C42" s="121">
        <v>841</v>
      </c>
      <c r="D42" s="89">
        <v>3</v>
      </c>
      <c r="E42" s="89">
        <v>5</v>
      </c>
      <c r="F42" s="89">
        <v>7</v>
      </c>
      <c r="G42" s="89">
        <v>9</v>
      </c>
      <c r="H42" s="89">
        <v>9</v>
      </c>
      <c r="I42" s="89">
        <v>8</v>
      </c>
      <c r="J42" s="89">
        <v>8</v>
      </c>
      <c r="K42" s="89">
        <v>8</v>
      </c>
      <c r="L42" s="89">
        <v>8</v>
      </c>
      <c r="M42" s="89">
        <v>8</v>
      </c>
      <c r="N42" s="89">
        <v>8</v>
      </c>
      <c r="O42" s="89">
        <v>10</v>
      </c>
      <c r="P42" s="89">
        <v>8</v>
      </c>
      <c r="Q42" s="89">
        <v>8</v>
      </c>
      <c r="R42" s="89">
        <v>9</v>
      </c>
      <c r="S42" s="89">
        <v>11</v>
      </c>
      <c r="T42" s="89">
        <v>11</v>
      </c>
      <c r="U42" s="89">
        <v>12</v>
      </c>
      <c r="V42" s="89">
        <v>11</v>
      </c>
      <c r="W42" s="89">
        <v>9</v>
      </c>
      <c r="X42" s="89">
        <v>52</v>
      </c>
      <c r="Y42" s="89">
        <v>46</v>
      </c>
      <c r="Z42" s="89">
        <v>44</v>
      </c>
      <c r="AA42" s="89">
        <v>52</v>
      </c>
      <c r="AB42" s="89">
        <v>56</v>
      </c>
      <c r="AC42" s="89">
        <v>56</v>
      </c>
      <c r="AD42" s="89">
        <v>60</v>
      </c>
      <c r="AE42" s="89">
        <v>58</v>
      </c>
      <c r="AF42" s="89">
        <v>48</v>
      </c>
      <c r="AG42" s="89">
        <v>50</v>
      </c>
      <c r="AH42" s="89">
        <v>51</v>
      </c>
      <c r="AI42" s="89">
        <v>41</v>
      </c>
      <c r="AJ42" s="89">
        <v>28</v>
      </c>
      <c r="AK42" s="89">
        <v>29</v>
      </c>
      <c r="AL42" s="89">
        <v>0</v>
      </c>
      <c r="AM42" s="89">
        <v>1</v>
      </c>
      <c r="AN42" s="89">
        <v>2</v>
      </c>
      <c r="AO42" s="89">
        <v>4</v>
      </c>
      <c r="AP42" s="89">
        <v>428</v>
      </c>
      <c r="AQ42" s="89">
        <v>20</v>
      </c>
      <c r="AR42" s="89">
        <v>24</v>
      </c>
      <c r="AS42" s="89">
        <v>150</v>
      </c>
      <c r="AT42" s="89">
        <v>5</v>
      </c>
      <c r="AU42" s="91"/>
      <c r="AV42" s="91"/>
    </row>
    <row r="43" spans="1:48" x14ac:dyDescent="0.25">
      <c r="A43" s="126" t="s">
        <v>120</v>
      </c>
      <c r="B43" s="85" t="s">
        <v>121</v>
      </c>
      <c r="C43" s="121">
        <v>521</v>
      </c>
      <c r="D43" s="89">
        <v>2</v>
      </c>
      <c r="E43" s="89">
        <v>3</v>
      </c>
      <c r="F43" s="89">
        <v>4</v>
      </c>
      <c r="G43" s="89">
        <v>5</v>
      </c>
      <c r="H43" s="89">
        <v>5</v>
      </c>
      <c r="I43" s="89">
        <v>5</v>
      </c>
      <c r="J43" s="89">
        <v>5</v>
      </c>
      <c r="K43" s="89">
        <v>5</v>
      </c>
      <c r="L43" s="89">
        <v>5</v>
      </c>
      <c r="M43" s="89">
        <v>5</v>
      </c>
      <c r="N43" s="89">
        <v>5</v>
      </c>
      <c r="O43" s="89">
        <v>6</v>
      </c>
      <c r="P43" s="89">
        <v>5</v>
      </c>
      <c r="Q43" s="89">
        <v>5</v>
      </c>
      <c r="R43" s="89">
        <v>6</v>
      </c>
      <c r="S43" s="89">
        <v>7</v>
      </c>
      <c r="T43" s="89">
        <v>7</v>
      </c>
      <c r="U43" s="89">
        <v>7</v>
      </c>
      <c r="V43" s="89">
        <v>7</v>
      </c>
      <c r="W43" s="89">
        <v>5</v>
      </c>
      <c r="X43" s="89">
        <v>32</v>
      </c>
      <c r="Y43" s="89">
        <v>29</v>
      </c>
      <c r="Z43" s="89">
        <v>28</v>
      </c>
      <c r="AA43" s="89">
        <v>32</v>
      </c>
      <c r="AB43" s="89">
        <v>35</v>
      </c>
      <c r="AC43" s="89">
        <v>35</v>
      </c>
      <c r="AD43" s="89">
        <v>37</v>
      </c>
      <c r="AE43" s="89">
        <v>36</v>
      </c>
      <c r="AF43" s="89">
        <v>30</v>
      </c>
      <c r="AG43" s="89">
        <v>31</v>
      </c>
      <c r="AH43" s="89">
        <v>32</v>
      </c>
      <c r="AI43" s="89">
        <v>25</v>
      </c>
      <c r="AJ43" s="89">
        <v>17</v>
      </c>
      <c r="AK43" s="89">
        <v>18</v>
      </c>
      <c r="AL43" s="89">
        <v>0</v>
      </c>
      <c r="AM43" s="89">
        <v>1</v>
      </c>
      <c r="AN43" s="89">
        <v>1</v>
      </c>
      <c r="AO43" s="89">
        <v>2</v>
      </c>
      <c r="AP43" s="89">
        <v>267</v>
      </c>
      <c r="AQ43" s="89">
        <v>12</v>
      </c>
      <c r="AR43" s="89">
        <v>15</v>
      </c>
      <c r="AS43" s="89">
        <v>93</v>
      </c>
      <c r="AT43" s="89">
        <v>3</v>
      </c>
      <c r="AU43" s="91"/>
      <c r="AV43" s="91"/>
    </row>
    <row r="44" spans="1:48" x14ac:dyDescent="0.25">
      <c r="A44" s="126" t="s">
        <v>122</v>
      </c>
      <c r="B44" s="85" t="s">
        <v>123</v>
      </c>
      <c r="C44" s="121">
        <v>781</v>
      </c>
      <c r="D44" s="89">
        <v>3</v>
      </c>
      <c r="E44" s="89">
        <v>5</v>
      </c>
      <c r="F44" s="89">
        <v>6</v>
      </c>
      <c r="G44" s="89">
        <v>8</v>
      </c>
      <c r="H44" s="89">
        <v>8</v>
      </c>
      <c r="I44" s="89">
        <v>7</v>
      </c>
      <c r="J44" s="89">
        <v>7</v>
      </c>
      <c r="K44" s="89">
        <v>7</v>
      </c>
      <c r="L44" s="89">
        <v>8</v>
      </c>
      <c r="M44" s="89">
        <v>8</v>
      </c>
      <c r="N44" s="89">
        <v>8</v>
      </c>
      <c r="O44" s="89">
        <v>9</v>
      </c>
      <c r="P44" s="89">
        <v>7</v>
      </c>
      <c r="Q44" s="89">
        <v>8</v>
      </c>
      <c r="R44" s="89">
        <v>8</v>
      </c>
      <c r="S44" s="89">
        <v>11</v>
      </c>
      <c r="T44" s="89">
        <v>10</v>
      </c>
      <c r="U44" s="89">
        <v>11</v>
      </c>
      <c r="V44" s="89">
        <v>11</v>
      </c>
      <c r="W44" s="89">
        <v>8</v>
      </c>
      <c r="X44" s="89">
        <v>48</v>
      </c>
      <c r="Y44" s="89">
        <v>43</v>
      </c>
      <c r="Z44" s="89">
        <v>41</v>
      </c>
      <c r="AA44" s="89">
        <v>48</v>
      </c>
      <c r="AB44" s="89">
        <v>52</v>
      </c>
      <c r="AC44" s="89">
        <v>52</v>
      </c>
      <c r="AD44" s="89">
        <v>55</v>
      </c>
      <c r="AE44" s="89">
        <v>54</v>
      </c>
      <c r="AF44" s="89">
        <v>45</v>
      </c>
      <c r="AG44" s="89">
        <v>47</v>
      </c>
      <c r="AH44" s="89">
        <v>47</v>
      </c>
      <c r="AI44" s="89">
        <v>38</v>
      </c>
      <c r="AJ44" s="89">
        <v>26</v>
      </c>
      <c r="AK44" s="89">
        <v>27</v>
      </c>
      <c r="AL44" s="89">
        <v>0</v>
      </c>
      <c r="AM44" s="89">
        <v>1</v>
      </c>
      <c r="AN44" s="89">
        <v>2</v>
      </c>
      <c r="AO44" s="89">
        <v>3</v>
      </c>
      <c r="AP44" s="89">
        <v>397</v>
      </c>
      <c r="AQ44" s="89">
        <v>19</v>
      </c>
      <c r="AR44" s="89">
        <v>22</v>
      </c>
      <c r="AS44" s="89">
        <v>139</v>
      </c>
      <c r="AT44" s="89">
        <v>5</v>
      </c>
      <c r="AU44" s="91"/>
      <c r="AV44" s="91"/>
    </row>
    <row r="45" spans="1:48" x14ac:dyDescent="0.25">
      <c r="A45" s="126" t="s">
        <v>124</v>
      </c>
      <c r="B45" s="85" t="s">
        <v>125</v>
      </c>
      <c r="C45" s="121">
        <v>759</v>
      </c>
      <c r="D45" s="89">
        <v>3</v>
      </c>
      <c r="E45" s="89">
        <v>5</v>
      </c>
      <c r="F45" s="89">
        <v>6</v>
      </c>
      <c r="G45" s="89">
        <v>8</v>
      </c>
      <c r="H45" s="89">
        <v>8</v>
      </c>
      <c r="I45" s="89">
        <v>7</v>
      </c>
      <c r="J45" s="89">
        <v>7</v>
      </c>
      <c r="K45" s="89">
        <v>7</v>
      </c>
      <c r="L45" s="89">
        <v>8</v>
      </c>
      <c r="M45" s="89">
        <v>7</v>
      </c>
      <c r="N45" s="89">
        <v>8</v>
      </c>
      <c r="O45" s="89">
        <v>9</v>
      </c>
      <c r="P45" s="89">
        <v>7</v>
      </c>
      <c r="Q45" s="89">
        <v>8</v>
      </c>
      <c r="R45" s="89">
        <v>8</v>
      </c>
      <c r="S45" s="89">
        <v>10</v>
      </c>
      <c r="T45" s="89">
        <v>10</v>
      </c>
      <c r="U45" s="89">
        <v>11</v>
      </c>
      <c r="V45" s="89">
        <v>10</v>
      </c>
      <c r="W45" s="89">
        <v>8</v>
      </c>
      <c r="X45" s="89">
        <v>47</v>
      </c>
      <c r="Y45" s="89">
        <v>41</v>
      </c>
      <c r="Z45" s="89">
        <v>40</v>
      </c>
      <c r="AA45" s="89">
        <v>47</v>
      </c>
      <c r="AB45" s="89">
        <v>50</v>
      </c>
      <c r="AC45" s="89">
        <v>51</v>
      </c>
      <c r="AD45" s="89">
        <v>54</v>
      </c>
      <c r="AE45" s="89">
        <v>52</v>
      </c>
      <c r="AF45" s="89">
        <v>43</v>
      </c>
      <c r="AG45" s="89">
        <v>45</v>
      </c>
      <c r="AH45" s="89">
        <v>46</v>
      </c>
      <c r="AI45" s="89">
        <v>37</v>
      </c>
      <c r="AJ45" s="89">
        <v>25</v>
      </c>
      <c r="AK45" s="89">
        <v>26</v>
      </c>
      <c r="AL45" s="89">
        <v>0</v>
      </c>
      <c r="AM45" s="89">
        <v>1</v>
      </c>
      <c r="AN45" s="89">
        <v>2</v>
      </c>
      <c r="AO45" s="89">
        <v>3</v>
      </c>
      <c r="AP45" s="89">
        <v>385</v>
      </c>
      <c r="AQ45" s="89">
        <v>18</v>
      </c>
      <c r="AR45" s="89">
        <v>21</v>
      </c>
      <c r="AS45" s="89">
        <v>135</v>
      </c>
      <c r="AT45" s="89">
        <v>4</v>
      </c>
      <c r="AU45" s="91"/>
      <c r="AV45" s="91"/>
    </row>
    <row r="46" spans="1:48" x14ac:dyDescent="0.25">
      <c r="A46" s="126" t="s">
        <v>126</v>
      </c>
      <c r="B46" s="85" t="s">
        <v>127</v>
      </c>
      <c r="C46" s="121">
        <v>1051</v>
      </c>
      <c r="D46" s="89">
        <v>4</v>
      </c>
      <c r="E46" s="89">
        <v>6</v>
      </c>
      <c r="F46" s="89">
        <v>8</v>
      </c>
      <c r="G46" s="89">
        <v>11</v>
      </c>
      <c r="H46" s="89">
        <v>11</v>
      </c>
      <c r="I46" s="89">
        <v>10</v>
      </c>
      <c r="J46" s="89">
        <v>9</v>
      </c>
      <c r="K46" s="89">
        <v>10</v>
      </c>
      <c r="L46" s="89">
        <v>10</v>
      </c>
      <c r="M46" s="89">
        <v>10</v>
      </c>
      <c r="N46" s="89">
        <v>11</v>
      </c>
      <c r="O46" s="89">
        <v>13</v>
      </c>
      <c r="P46" s="89">
        <v>10</v>
      </c>
      <c r="Q46" s="89">
        <v>10</v>
      </c>
      <c r="R46" s="89">
        <v>11</v>
      </c>
      <c r="S46" s="89">
        <v>14</v>
      </c>
      <c r="T46" s="89">
        <v>14</v>
      </c>
      <c r="U46" s="89">
        <v>15</v>
      </c>
      <c r="V46" s="89">
        <v>14</v>
      </c>
      <c r="W46" s="89">
        <v>11</v>
      </c>
      <c r="X46" s="89">
        <v>65</v>
      </c>
      <c r="Y46" s="89">
        <v>57</v>
      </c>
      <c r="Z46" s="89">
        <v>55</v>
      </c>
      <c r="AA46" s="89">
        <v>65</v>
      </c>
      <c r="AB46" s="89">
        <v>70</v>
      </c>
      <c r="AC46" s="89">
        <v>71</v>
      </c>
      <c r="AD46" s="89">
        <v>74</v>
      </c>
      <c r="AE46" s="89">
        <v>72</v>
      </c>
      <c r="AF46" s="89">
        <v>60</v>
      </c>
      <c r="AG46" s="89">
        <v>63</v>
      </c>
      <c r="AH46" s="89">
        <v>64</v>
      </c>
      <c r="AI46" s="89">
        <v>51</v>
      </c>
      <c r="AJ46" s="89">
        <v>35</v>
      </c>
      <c r="AK46" s="89">
        <v>37</v>
      </c>
      <c r="AL46" s="89">
        <v>0</v>
      </c>
      <c r="AM46" s="89">
        <v>2</v>
      </c>
      <c r="AN46" s="89">
        <v>2</v>
      </c>
      <c r="AO46" s="89">
        <v>4</v>
      </c>
      <c r="AP46" s="89">
        <v>534</v>
      </c>
      <c r="AQ46" s="89">
        <v>25</v>
      </c>
      <c r="AR46" s="89">
        <v>30</v>
      </c>
      <c r="AS46" s="89">
        <v>187</v>
      </c>
      <c r="AT46" s="89">
        <v>6</v>
      </c>
      <c r="AU46" s="91"/>
      <c r="AV46" s="91"/>
    </row>
    <row r="47" spans="1:48" x14ac:dyDescent="0.25">
      <c r="A47" s="140" t="s">
        <v>128</v>
      </c>
      <c r="B47" s="141"/>
      <c r="C47" s="104">
        <f t="shared" ref="C47:AT47" si="11">+C48+C55+C59</f>
        <v>4931</v>
      </c>
      <c r="D47" s="104">
        <f t="shared" si="11"/>
        <v>51</v>
      </c>
      <c r="E47" s="104">
        <f t="shared" si="11"/>
        <v>66</v>
      </c>
      <c r="F47" s="104">
        <f t="shared" si="11"/>
        <v>64</v>
      </c>
      <c r="G47" s="104">
        <f t="shared" si="11"/>
        <v>56</v>
      </c>
      <c r="H47" s="104">
        <f t="shared" si="11"/>
        <v>88</v>
      </c>
      <c r="I47" s="104">
        <f t="shared" si="11"/>
        <v>86</v>
      </c>
      <c r="J47" s="104">
        <f t="shared" si="11"/>
        <v>53</v>
      </c>
      <c r="K47" s="104">
        <f t="shared" si="11"/>
        <v>78</v>
      </c>
      <c r="L47" s="104">
        <f t="shared" si="11"/>
        <v>38</v>
      </c>
      <c r="M47" s="104">
        <f t="shared" si="11"/>
        <v>53</v>
      </c>
      <c r="N47" s="104">
        <f t="shared" si="11"/>
        <v>60</v>
      </c>
      <c r="O47" s="104">
        <f t="shared" si="11"/>
        <v>65</v>
      </c>
      <c r="P47" s="104">
        <f t="shared" si="11"/>
        <v>74</v>
      </c>
      <c r="Q47" s="104">
        <f t="shared" si="11"/>
        <v>69</v>
      </c>
      <c r="R47" s="104">
        <f t="shared" si="11"/>
        <v>87</v>
      </c>
      <c r="S47" s="104">
        <f t="shared" si="11"/>
        <v>71</v>
      </c>
      <c r="T47" s="104">
        <f t="shared" si="11"/>
        <v>82</v>
      </c>
      <c r="U47" s="104">
        <f t="shared" si="11"/>
        <v>91</v>
      </c>
      <c r="V47" s="104">
        <f t="shared" si="11"/>
        <v>90</v>
      </c>
      <c r="W47" s="104">
        <f t="shared" si="11"/>
        <v>67</v>
      </c>
      <c r="X47" s="104">
        <f t="shared" si="11"/>
        <v>323</v>
      </c>
      <c r="Y47" s="104">
        <f t="shared" si="11"/>
        <v>327</v>
      </c>
      <c r="Z47" s="104">
        <f t="shared" si="11"/>
        <v>343</v>
      </c>
      <c r="AA47" s="104">
        <f t="shared" si="11"/>
        <v>370</v>
      </c>
      <c r="AB47" s="104">
        <f t="shared" si="11"/>
        <v>346</v>
      </c>
      <c r="AC47" s="104">
        <f t="shared" si="11"/>
        <v>297</v>
      </c>
      <c r="AD47" s="104">
        <f t="shared" si="11"/>
        <v>300</v>
      </c>
      <c r="AE47" s="104">
        <f t="shared" si="11"/>
        <v>283</v>
      </c>
      <c r="AF47" s="104">
        <f t="shared" si="11"/>
        <v>250</v>
      </c>
      <c r="AG47" s="104">
        <f t="shared" si="11"/>
        <v>215</v>
      </c>
      <c r="AH47" s="104">
        <f t="shared" si="11"/>
        <v>172</v>
      </c>
      <c r="AI47" s="104">
        <f t="shared" si="11"/>
        <v>131</v>
      </c>
      <c r="AJ47" s="104">
        <f t="shared" si="11"/>
        <v>104</v>
      </c>
      <c r="AK47" s="104">
        <f t="shared" si="11"/>
        <v>81</v>
      </c>
      <c r="AL47" s="104">
        <f t="shared" si="11"/>
        <v>4</v>
      </c>
      <c r="AM47" s="104">
        <f t="shared" si="11"/>
        <v>30</v>
      </c>
      <c r="AN47" s="104">
        <f t="shared" si="11"/>
        <v>21</v>
      </c>
      <c r="AO47" s="104">
        <f t="shared" si="11"/>
        <v>55</v>
      </c>
      <c r="AP47" s="104">
        <f t="shared" si="11"/>
        <v>2468</v>
      </c>
      <c r="AQ47" s="104">
        <f t="shared" si="11"/>
        <v>160</v>
      </c>
      <c r="AR47" s="104">
        <f t="shared" si="11"/>
        <v>197</v>
      </c>
      <c r="AS47" s="104">
        <f t="shared" si="11"/>
        <v>1024</v>
      </c>
      <c r="AT47" s="104">
        <f t="shared" si="11"/>
        <v>117</v>
      </c>
      <c r="AU47" s="79"/>
      <c r="AV47" s="79"/>
    </row>
    <row r="48" spans="1:48" x14ac:dyDescent="0.25">
      <c r="A48" s="138" t="s">
        <v>129</v>
      </c>
      <c r="B48" s="139"/>
      <c r="C48" s="101">
        <f t="shared" ref="C48:AK48" si="12">SUM(C49:C54)</f>
        <v>2310</v>
      </c>
      <c r="D48" s="101">
        <f t="shared" si="12"/>
        <v>25</v>
      </c>
      <c r="E48" s="101">
        <f t="shared" si="12"/>
        <v>34</v>
      </c>
      <c r="F48" s="101">
        <f t="shared" si="12"/>
        <v>38</v>
      </c>
      <c r="G48" s="101">
        <f t="shared" si="12"/>
        <v>30</v>
      </c>
      <c r="H48" s="101">
        <f t="shared" si="12"/>
        <v>45</v>
      </c>
      <c r="I48" s="101">
        <f t="shared" si="12"/>
        <v>47</v>
      </c>
      <c r="J48" s="101">
        <f t="shared" si="12"/>
        <v>29</v>
      </c>
      <c r="K48" s="101">
        <f t="shared" si="12"/>
        <v>40</v>
      </c>
      <c r="L48" s="101">
        <f t="shared" si="12"/>
        <v>20</v>
      </c>
      <c r="M48" s="101">
        <f t="shared" si="12"/>
        <v>18</v>
      </c>
      <c r="N48" s="101">
        <f t="shared" si="12"/>
        <v>35</v>
      </c>
      <c r="O48" s="101">
        <f t="shared" si="12"/>
        <v>35</v>
      </c>
      <c r="P48" s="101">
        <f t="shared" si="12"/>
        <v>37</v>
      </c>
      <c r="Q48" s="101">
        <f t="shared" si="12"/>
        <v>32</v>
      </c>
      <c r="R48" s="101">
        <f t="shared" si="12"/>
        <v>41</v>
      </c>
      <c r="S48" s="101">
        <f t="shared" si="12"/>
        <v>36</v>
      </c>
      <c r="T48" s="101">
        <f t="shared" si="12"/>
        <v>43</v>
      </c>
      <c r="U48" s="101">
        <f t="shared" si="12"/>
        <v>48</v>
      </c>
      <c r="V48" s="101">
        <f t="shared" si="12"/>
        <v>39</v>
      </c>
      <c r="W48" s="101">
        <f t="shared" si="12"/>
        <v>29</v>
      </c>
      <c r="X48" s="101">
        <f t="shared" si="12"/>
        <v>139</v>
      </c>
      <c r="Y48" s="101">
        <f t="shared" si="12"/>
        <v>146</v>
      </c>
      <c r="Z48" s="101">
        <f t="shared" si="12"/>
        <v>143</v>
      </c>
      <c r="AA48" s="101">
        <f t="shared" si="12"/>
        <v>158</v>
      </c>
      <c r="AB48" s="101">
        <f t="shared" si="12"/>
        <v>159</v>
      </c>
      <c r="AC48" s="101">
        <f t="shared" si="12"/>
        <v>132</v>
      </c>
      <c r="AD48" s="101">
        <f t="shared" si="12"/>
        <v>139</v>
      </c>
      <c r="AE48" s="101">
        <f t="shared" si="12"/>
        <v>136</v>
      </c>
      <c r="AF48" s="101">
        <f t="shared" si="12"/>
        <v>115</v>
      </c>
      <c r="AG48" s="101">
        <f t="shared" si="12"/>
        <v>109</v>
      </c>
      <c r="AH48" s="101">
        <f t="shared" si="12"/>
        <v>85</v>
      </c>
      <c r="AI48" s="101">
        <f t="shared" si="12"/>
        <v>61</v>
      </c>
      <c r="AJ48" s="101">
        <f t="shared" ref="AJ48" si="13">SUM(AJ49:AJ54)</f>
        <v>47</v>
      </c>
      <c r="AK48" s="101">
        <f t="shared" si="12"/>
        <v>40</v>
      </c>
      <c r="AL48" s="101">
        <f t="shared" ref="AL48:AT48" si="14">SUM(AL49:AL54)</f>
        <v>3</v>
      </c>
      <c r="AM48" s="101">
        <f t="shared" si="14"/>
        <v>16</v>
      </c>
      <c r="AN48" s="101">
        <f t="shared" si="14"/>
        <v>9</v>
      </c>
      <c r="AO48" s="101">
        <f t="shared" si="14"/>
        <v>27</v>
      </c>
      <c r="AP48" s="101">
        <f t="shared" si="14"/>
        <v>1148</v>
      </c>
      <c r="AQ48" s="101">
        <f t="shared" si="14"/>
        <v>84</v>
      </c>
      <c r="AR48" s="101">
        <f t="shared" si="14"/>
        <v>89</v>
      </c>
      <c r="AS48" s="101">
        <f t="shared" si="14"/>
        <v>450</v>
      </c>
      <c r="AT48" s="101">
        <f t="shared" si="14"/>
        <v>59</v>
      </c>
      <c r="AU48" s="79"/>
      <c r="AV48" s="79"/>
    </row>
    <row r="49" spans="1:48" x14ac:dyDescent="0.25">
      <c r="A49" s="126" t="s">
        <v>130</v>
      </c>
      <c r="B49" s="85" t="s">
        <v>131</v>
      </c>
      <c r="C49" s="121">
        <v>830</v>
      </c>
      <c r="D49" s="89">
        <v>10</v>
      </c>
      <c r="E49" s="89">
        <v>13</v>
      </c>
      <c r="F49" s="89">
        <v>14</v>
      </c>
      <c r="G49" s="89">
        <v>11</v>
      </c>
      <c r="H49" s="89">
        <v>16</v>
      </c>
      <c r="I49" s="89">
        <v>17</v>
      </c>
      <c r="J49" s="89">
        <v>10</v>
      </c>
      <c r="K49" s="89">
        <v>14</v>
      </c>
      <c r="L49" s="89">
        <v>7</v>
      </c>
      <c r="M49" s="89">
        <v>6</v>
      </c>
      <c r="N49" s="89">
        <v>13</v>
      </c>
      <c r="O49" s="89">
        <v>13</v>
      </c>
      <c r="P49" s="89">
        <v>13</v>
      </c>
      <c r="Q49" s="89">
        <v>12</v>
      </c>
      <c r="R49" s="89">
        <v>15</v>
      </c>
      <c r="S49" s="89">
        <v>12</v>
      </c>
      <c r="T49" s="89">
        <v>15</v>
      </c>
      <c r="U49" s="89">
        <v>18</v>
      </c>
      <c r="V49" s="89">
        <v>14</v>
      </c>
      <c r="W49" s="89">
        <v>10</v>
      </c>
      <c r="X49" s="89">
        <v>49</v>
      </c>
      <c r="Y49" s="89">
        <v>53</v>
      </c>
      <c r="Z49" s="89">
        <v>52</v>
      </c>
      <c r="AA49" s="89">
        <v>57</v>
      </c>
      <c r="AB49" s="89">
        <v>56</v>
      </c>
      <c r="AC49" s="89">
        <v>48</v>
      </c>
      <c r="AD49" s="89">
        <v>49</v>
      </c>
      <c r="AE49" s="89">
        <v>49</v>
      </c>
      <c r="AF49" s="89">
        <v>42</v>
      </c>
      <c r="AG49" s="89">
        <v>39</v>
      </c>
      <c r="AH49" s="89">
        <v>31</v>
      </c>
      <c r="AI49" s="89">
        <v>21</v>
      </c>
      <c r="AJ49" s="89">
        <v>17</v>
      </c>
      <c r="AK49" s="89">
        <v>14</v>
      </c>
      <c r="AL49" s="89">
        <v>2</v>
      </c>
      <c r="AM49" s="89">
        <v>6</v>
      </c>
      <c r="AN49" s="89">
        <v>3</v>
      </c>
      <c r="AO49" s="89">
        <v>10</v>
      </c>
      <c r="AP49" s="89">
        <v>411</v>
      </c>
      <c r="AQ49" s="89">
        <v>30</v>
      </c>
      <c r="AR49" s="89">
        <v>31</v>
      </c>
      <c r="AS49" s="89">
        <v>161</v>
      </c>
      <c r="AT49" s="89">
        <v>21</v>
      </c>
      <c r="AU49" s="91"/>
      <c r="AV49" s="91"/>
    </row>
    <row r="50" spans="1:48" x14ac:dyDescent="0.25">
      <c r="A50" s="126" t="s">
        <v>132</v>
      </c>
      <c r="B50" s="85" t="s">
        <v>133</v>
      </c>
      <c r="C50" s="121">
        <v>491</v>
      </c>
      <c r="D50" s="89">
        <v>5</v>
      </c>
      <c r="E50" s="89">
        <v>7</v>
      </c>
      <c r="F50" s="89">
        <v>8</v>
      </c>
      <c r="G50" s="89">
        <v>6</v>
      </c>
      <c r="H50" s="89">
        <v>10</v>
      </c>
      <c r="I50" s="89">
        <v>10</v>
      </c>
      <c r="J50" s="89">
        <v>6</v>
      </c>
      <c r="K50" s="89">
        <v>9</v>
      </c>
      <c r="L50" s="89">
        <v>4</v>
      </c>
      <c r="M50" s="89">
        <v>4</v>
      </c>
      <c r="N50" s="89">
        <v>7</v>
      </c>
      <c r="O50" s="89">
        <v>7</v>
      </c>
      <c r="P50" s="89">
        <v>8</v>
      </c>
      <c r="Q50" s="89">
        <v>7</v>
      </c>
      <c r="R50" s="89">
        <v>9</v>
      </c>
      <c r="S50" s="89">
        <v>8</v>
      </c>
      <c r="T50" s="89">
        <v>9</v>
      </c>
      <c r="U50" s="89">
        <v>10</v>
      </c>
      <c r="V50" s="89">
        <v>8</v>
      </c>
      <c r="W50" s="89">
        <v>6</v>
      </c>
      <c r="X50" s="89">
        <v>30</v>
      </c>
      <c r="Y50" s="89">
        <v>31</v>
      </c>
      <c r="Z50" s="89">
        <v>30</v>
      </c>
      <c r="AA50" s="89">
        <v>34</v>
      </c>
      <c r="AB50" s="89">
        <v>34</v>
      </c>
      <c r="AC50" s="89">
        <v>28</v>
      </c>
      <c r="AD50" s="89">
        <v>30</v>
      </c>
      <c r="AE50" s="89">
        <v>29</v>
      </c>
      <c r="AF50" s="89">
        <v>24</v>
      </c>
      <c r="AG50" s="89">
        <v>23</v>
      </c>
      <c r="AH50" s="89">
        <v>18</v>
      </c>
      <c r="AI50" s="89">
        <v>13</v>
      </c>
      <c r="AJ50" s="89">
        <v>10</v>
      </c>
      <c r="AK50" s="89">
        <v>9</v>
      </c>
      <c r="AL50" s="89">
        <v>1</v>
      </c>
      <c r="AM50" s="89">
        <v>3</v>
      </c>
      <c r="AN50" s="89">
        <v>2</v>
      </c>
      <c r="AO50" s="89">
        <v>6</v>
      </c>
      <c r="AP50" s="89">
        <v>245</v>
      </c>
      <c r="AQ50" s="89">
        <v>18</v>
      </c>
      <c r="AR50" s="89">
        <v>19</v>
      </c>
      <c r="AS50" s="89">
        <v>96</v>
      </c>
      <c r="AT50" s="89">
        <v>13</v>
      </c>
      <c r="AU50" s="91"/>
      <c r="AV50" s="91"/>
    </row>
    <row r="51" spans="1:48" x14ac:dyDescent="0.25">
      <c r="A51" s="126" t="s">
        <v>134</v>
      </c>
      <c r="B51" s="85" t="s">
        <v>135</v>
      </c>
      <c r="C51" s="121">
        <v>228</v>
      </c>
      <c r="D51" s="89">
        <v>2</v>
      </c>
      <c r="E51" s="89">
        <v>3</v>
      </c>
      <c r="F51" s="89">
        <v>4</v>
      </c>
      <c r="G51" s="89">
        <v>3</v>
      </c>
      <c r="H51" s="89">
        <v>4</v>
      </c>
      <c r="I51" s="89">
        <v>5</v>
      </c>
      <c r="J51" s="89">
        <v>3</v>
      </c>
      <c r="K51" s="89">
        <v>4</v>
      </c>
      <c r="L51" s="89">
        <v>2</v>
      </c>
      <c r="M51" s="89">
        <v>2</v>
      </c>
      <c r="N51" s="89">
        <v>3</v>
      </c>
      <c r="O51" s="89">
        <v>3</v>
      </c>
      <c r="P51" s="89">
        <v>4</v>
      </c>
      <c r="Q51" s="89">
        <v>3</v>
      </c>
      <c r="R51" s="89">
        <v>4</v>
      </c>
      <c r="S51" s="89">
        <v>4</v>
      </c>
      <c r="T51" s="89">
        <v>4</v>
      </c>
      <c r="U51" s="89">
        <v>5</v>
      </c>
      <c r="V51" s="89">
        <v>4</v>
      </c>
      <c r="W51" s="89">
        <v>3</v>
      </c>
      <c r="X51" s="89">
        <v>14</v>
      </c>
      <c r="Y51" s="89">
        <v>14</v>
      </c>
      <c r="Z51" s="89">
        <v>14</v>
      </c>
      <c r="AA51" s="89">
        <v>16</v>
      </c>
      <c r="AB51" s="89">
        <v>16</v>
      </c>
      <c r="AC51" s="89">
        <v>13</v>
      </c>
      <c r="AD51" s="89">
        <v>14</v>
      </c>
      <c r="AE51" s="89">
        <v>13</v>
      </c>
      <c r="AF51" s="89">
        <v>11</v>
      </c>
      <c r="AG51" s="89">
        <v>11</v>
      </c>
      <c r="AH51" s="89">
        <v>8</v>
      </c>
      <c r="AI51" s="89">
        <v>6</v>
      </c>
      <c r="AJ51" s="89">
        <v>5</v>
      </c>
      <c r="AK51" s="89">
        <v>4</v>
      </c>
      <c r="AL51" s="89">
        <v>0</v>
      </c>
      <c r="AM51" s="89">
        <v>2</v>
      </c>
      <c r="AN51" s="89">
        <v>1</v>
      </c>
      <c r="AO51" s="89">
        <v>3</v>
      </c>
      <c r="AP51" s="89">
        <v>114</v>
      </c>
      <c r="AQ51" s="89">
        <v>8</v>
      </c>
      <c r="AR51" s="89">
        <v>9</v>
      </c>
      <c r="AS51" s="89">
        <v>45</v>
      </c>
      <c r="AT51" s="89">
        <v>6</v>
      </c>
      <c r="AU51" s="91"/>
      <c r="AV51" s="91"/>
    </row>
    <row r="52" spans="1:48" x14ac:dyDescent="0.25">
      <c r="A52" s="126" t="s">
        <v>136</v>
      </c>
      <c r="B52" s="85" t="s">
        <v>137</v>
      </c>
      <c r="C52" s="121">
        <v>212</v>
      </c>
      <c r="D52" s="89">
        <v>2</v>
      </c>
      <c r="E52" s="89">
        <v>3</v>
      </c>
      <c r="F52" s="89">
        <v>3</v>
      </c>
      <c r="G52" s="89">
        <v>3</v>
      </c>
      <c r="H52" s="89">
        <v>4</v>
      </c>
      <c r="I52" s="89">
        <v>4</v>
      </c>
      <c r="J52" s="89">
        <v>3</v>
      </c>
      <c r="K52" s="89">
        <v>4</v>
      </c>
      <c r="L52" s="89">
        <v>2</v>
      </c>
      <c r="M52" s="89">
        <v>2</v>
      </c>
      <c r="N52" s="89">
        <v>3</v>
      </c>
      <c r="O52" s="89">
        <v>3</v>
      </c>
      <c r="P52" s="89">
        <v>3</v>
      </c>
      <c r="Q52" s="89">
        <v>3</v>
      </c>
      <c r="R52" s="89">
        <v>4</v>
      </c>
      <c r="S52" s="89">
        <v>3</v>
      </c>
      <c r="T52" s="89">
        <v>4</v>
      </c>
      <c r="U52" s="89">
        <v>4</v>
      </c>
      <c r="V52" s="89">
        <v>4</v>
      </c>
      <c r="W52" s="89">
        <v>3</v>
      </c>
      <c r="X52" s="89">
        <v>13</v>
      </c>
      <c r="Y52" s="89">
        <v>13</v>
      </c>
      <c r="Z52" s="89">
        <v>13</v>
      </c>
      <c r="AA52" s="89">
        <v>14</v>
      </c>
      <c r="AB52" s="89">
        <v>15</v>
      </c>
      <c r="AC52" s="89">
        <v>12</v>
      </c>
      <c r="AD52" s="89">
        <v>13</v>
      </c>
      <c r="AE52" s="89">
        <v>12</v>
      </c>
      <c r="AF52" s="89">
        <v>11</v>
      </c>
      <c r="AG52" s="89">
        <v>10</v>
      </c>
      <c r="AH52" s="89">
        <v>8</v>
      </c>
      <c r="AI52" s="89">
        <v>6</v>
      </c>
      <c r="AJ52" s="89">
        <v>4</v>
      </c>
      <c r="AK52" s="89">
        <v>4</v>
      </c>
      <c r="AL52" s="89">
        <v>0</v>
      </c>
      <c r="AM52" s="89">
        <v>1</v>
      </c>
      <c r="AN52" s="89">
        <v>1</v>
      </c>
      <c r="AO52" s="89">
        <v>2</v>
      </c>
      <c r="AP52" s="89">
        <v>105</v>
      </c>
      <c r="AQ52" s="89">
        <v>8</v>
      </c>
      <c r="AR52" s="89">
        <v>8</v>
      </c>
      <c r="AS52" s="89">
        <v>41</v>
      </c>
      <c r="AT52" s="89">
        <v>5</v>
      </c>
      <c r="AU52" s="91"/>
      <c r="AV52" s="91"/>
    </row>
    <row r="53" spans="1:48" x14ac:dyDescent="0.25">
      <c r="A53" s="126" t="s">
        <v>138</v>
      </c>
      <c r="B53" s="85" t="s">
        <v>139</v>
      </c>
      <c r="C53" s="121">
        <v>248</v>
      </c>
      <c r="D53" s="89">
        <v>3</v>
      </c>
      <c r="E53" s="89">
        <v>4</v>
      </c>
      <c r="F53" s="89">
        <v>4</v>
      </c>
      <c r="G53" s="89">
        <v>3</v>
      </c>
      <c r="H53" s="89">
        <v>5</v>
      </c>
      <c r="I53" s="89">
        <v>5</v>
      </c>
      <c r="J53" s="89">
        <v>3</v>
      </c>
      <c r="K53" s="89">
        <v>4</v>
      </c>
      <c r="L53" s="89">
        <v>2</v>
      </c>
      <c r="M53" s="89">
        <v>2</v>
      </c>
      <c r="N53" s="89">
        <v>4</v>
      </c>
      <c r="O53" s="89">
        <v>4</v>
      </c>
      <c r="P53" s="89">
        <v>4</v>
      </c>
      <c r="Q53" s="89">
        <v>3</v>
      </c>
      <c r="R53" s="89">
        <v>4</v>
      </c>
      <c r="S53" s="89">
        <v>4</v>
      </c>
      <c r="T53" s="89">
        <v>5</v>
      </c>
      <c r="U53" s="89">
        <v>5</v>
      </c>
      <c r="V53" s="89">
        <v>4</v>
      </c>
      <c r="W53" s="89">
        <v>3</v>
      </c>
      <c r="X53" s="89">
        <v>15</v>
      </c>
      <c r="Y53" s="89">
        <v>16</v>
      </c>
      <c r="Z53" s="89">
        <v>15</v>
      </c>
      <c r="AA53" s="89">
        <v>17</v>
      </c>
      <c r="AB53" s="89">
        <v>17</v>
      </c>
      <c r="AC53" s="89">
        <v>14</v>
      </c>
      <c r="AD53" s="89">
        <v>15</v>
      </c>
      <c r="AE53" s="89">
        <v>15</v>
      </c>
      <c r="AF53" s="89">
        <v>12</v>
      </c>
      <c r="AG53" s="89">
        <v>12</v>
      </c>
      <c r="AH53" s="89">
        <v>9</v>
      </c>
      <c r="AI53" s="89">
        <v>7</v>
      </c>
      <c r="AJ53" s="89">
        <v>5</v>
      </c>
      <c r="AK53" s="89">
        <v>4</v>
      </c>
      <c r="AL53" s="89">
        <v>0</v>
      </c>
      <c r="AM53" s="89">
        <v>2</v>
      </c>
      <c r="AN53" s="89">
        <v>1</v>
      </c>
      <c r="AO53" s="89">
        <v>3</v>
      </c>
      <c r="AP53" s="89">
        <v>124</v>
      </c>
      <c r="AQ53" s="89">
        <v>9</v>
      </c>
      <c r="AR53" s="89">
        <v>10</v>
      </c>
      <c r="AS53" s="89">
        <v>49</v>
      </c>
      <c r="AT53" s="89">
        <v>6</v>
      </c>
      <c r="AU53" s="91"/>
      <c r="AV53" s="91"/>
    </row>
    <row r="54" spans="1:48" x14ac:dyDescent="0.25">
      <c r="A54" s="126" t="s">
        <v>140</v>
      </c>
      <c r="B54" s="85" t="s">
        <v>141</v>
      </c>
      <c r="C54" s="121">
        <v>301</v>
      </c>
      <c r="D54" s="89">
        <v>3</v>
      </c>
      <c r="E54" s="89">
        <v>4</v>
      </c>
      <c r="F54" s="89">
        <v>5</v>
      </c>
      <c r="G54" s="89">
        <v>4</v>
      </c>
      <c r="H54" s="89">
        <v>6</v>
      </c>
      <c r="I54" s="89">
        <v>6</v>
      </c>
      <c r="J54" s="89">
        <v>4</v>
      </c>
      <c r="K54" s="89">
        <v>5</v>
      </c>
      <c r="L54" s="89">
        <v>3</v>
      </c>
      <c r="M54" s="89">
        <v>2</v>
      </c>
      <c r="N54" s="89">
        <v>5</v>
      </c>
      <c r="O54" s="89">
        <v>5</v>
      </c>
      <c r="P54" s="89">
        <v>5</v>
      </c>
      <c r="Q54" s="89">
        <v>4</v>
      </c>
      <c r="R54" s="89">
        <v>5</v>
      </c>
      <c r="S54" s="89">
        <v>5</v>
      </c>
      <c r="T54" s="89">
        <v>6</v>
      </c>
      <c r="U54" s="89">
        <v>6</v>
      </c>
      <c r="V54" s="89">
        <v>5</v>
      </c>
      <c r="W54" s="89">
        <v>4</v>
      </c>
      <c r="X54" s="89">
        <v>18</v>
      </c>
      <c r="Y54" s="89">
        <v>19</v>
      </c>
      <c r="Z54" s="89">
        <v>19</v>
      </c>
      <c r="AA54" s="89">
        <v>20</v>
      </c>
      <c r="AB54" s="89">
        <v>21</v>
      </c>
      <c r="AC54" s="89">
        <v>17</v>
      </c>
      <c r="AD54" s="89">
        <v>18</v>
      </c>
      <c r="AE54" s="89">
        <v>18</v>
      </c>
      <c r="AF54" s="89">
        <v>15</v>
      </c>
      <c r="AG54" s="89">
        <v>14</v>
      </c>
      <c r="AH54" s="89">
        <v>11</v>
      </c>
      <c r="AI54" s="89">
        <v>8</v>
      </c>
      <c r="AJ54" s="89">
        <v>6</v>
      </c>
      <c r="AK54" s="89">
        <v>5</v>
      </c>
      <c r="AL54" s="89">
        <v>0</v>
      </c>
      <c r="AM54" s="89">
        <v>2</v>
      </c>
      <c r="AN54" s="89">
        <v>1</v>
      </c>
      <c r="AO54" s="89">
        <v>3</v>
      </c>
      <c r="AP54" s="89">
        <v>149</v>
      </c>
      <c r="AQ54" s="89">
        <v>11</v>
      </c>
      <c r="AR54" s="89">
        <v>12</v>
      </c>
      <c r="AS54" s="89">
        <v>58</v>
      </c>
      <c r="AT54" s="89">
        <v>8</v>
      </c>
      <c r="AU54" s="91"/>
      <c r="AV54" s="91"/>
    </row>
    <row r="55" spans="1:48" x14ac:dyDescent="0.25">
      <c r="A55" s="136" t="s">
        <v>142</v>
      </c>
      <c r="B55" s="137"/>
      <c r="C55" s="104">
        <f t="shared" ref="C55:AK55" si="15">SUM(C56:C58)</f>
        <v>1781</v>
      </c>
      <c r="D55" s="104">
        <f t="shared" si="15"/>
        <v>22</v>
      </c>
      <c r="E55" s="104">
        <f t="shared" si="15"/>
        <v>26</v>
      </c>
      <c r="F55" s="104">
        <f t="shared" si="15"/>
        <v>21</v>
      </c>
      <c r="G55" s="104">
        <f t="shared" si="15"/>
        <v>15</v>
      </c>
      <c r="H55" s="104">
        <f t="shared" si="15"/>
        <v>35</v>
      </c>
      <c r="I55" s="104">
        <f t="shared" si="15"/>
        <v>28</v>
      </c>
      <c r="J55" s="104">
        <f t="shared" si="15"/>
        <v>14</v>
      </c>
      <c r="K55" s="104">
        <f t="shared" si="15"/>
        <v>27</v>
      </c>
      <c r="L55" s="104">
        <f t="shared" si="15"/>
        <v>15</v>
      </c>
      <c r="M55" s="104">
        <f t="shared" si="15"/>
        <v>17</v>
      </c>
      <c r="N55" s="104">
        <f t="shared" si="15"/>
        <v>18</v>
      </c>
      <c r="O55" s="104">
        <f t="shared" si="15"/>
        <v>18</v>
      </c>
      <c r="P55" s="104">
        <f t="shared" si="15"/>
        <v>25</v>
      </c>
      <c r="Q55" s="104">
        <f t="shared" si="15"/>
        <v>25</v>
      </c>
      <c r="R55" s="104">
        <f t="shared" si="15"/>
        <v>27</v>
      </c>
      <c r="S55" s="104">
        <f t="shared" si="15"/>
        <v>21</v>
      </c>
      <c r="T55" s="104">
        <f t="shared" si="15"/>
        <v>25</v>
      </c>
      <c r="U55" s="104">
        <f t="shared" si="15"/>
        <v>29</v>
      </c>
      <c r="V55" s="104">
        <f t="shared" si="15"/>
        <v>32</v>
      </c>
      <c r="W55" s="104">
        <f t="shared" si="15"/>
        <v>28</v>
      </c>
      <c r="X55" s="104">
        <f t="shared" si="15"/>
        <v>137</v>
      </c>
      <c r="Y55" s="104">
        <f t="shared" si="15"/>
        <v>132</v>
      </c>
      <c r="Z55" s="104">
        <f t="shared" si="15"/>
        <v>149</v>
      </c>
      <c r="AA55" s="104">
        <f t="shared" si="15"/>
        <v>145</v>
      </c>
      <c r="AB55" s="104">
        <f t="shared" si="15"/>
        <v>130</v>
      </c>
      <c r="AC55" s="104">
        <f t="shared" si="15"/>
        <v>119</v>
      </c>
      <c r="AD55" s="104">
        <f t="shared" si="15"/>
        <v>98</v>
      </c>
      <c r="AE55" s="104">
        <f t="shared" si="15"/>
        <v>100</v>
      </c>
      <c r="AF55" s="104">
        <f t="shared" si="15"/>
        <v>82</v>
      </c>
      <c r="AG55" s="104">
        <f t="shared" si="15"/>
        <v>65</v>
      </c>
      <c r="AH55" s="104">
        <f t="shared" si="15"/>
        <v>53</v>
      </c>
      <c r="AI55" s="104">
        <f t="shared" si="15"/>
        <v>41</v>
      </c>
      <c r="AJ55" s="104">
        <f t="shared" ref="AJ55" si="16">SUM(AJ56:AJ58)</f>
        <v>39</v>
      </c>
      <c r="AK55" s="104">
        <f t="shared" si="15"/>
        <v>23</v>
      </c>
      <c r="AL55" s="104">
        <f t="shared" ref="AL55:AT55" si="17">SUM(AL56:AL58)</f>
        <v>1</v>
      </c>
      <c r="AM55" s="104">
        <f t="shared" si="17"/>
        <v>12</v>
      </c>
      <c r="AN55" s="104">
        <f t="shared" si="17"/>
        <v>10</v>
      </c>
      <c r="AO55" s="104">
        <f t="shared" si="17"/>
        <v>24</v>
      </c>
      <c r="AP55" s="104">
        <f t="shared" si="17"/>
        <v>916</v>
      </c>
      <c r="AQ55" s="104">
        <f t="shared" si="17"/>
        <v>50</v>
      </c>
      <c r="AR55" s="104">
        <f t="shared" si="17"/>
        <v>75</v>
      </c>
      <c r="AS55" s="104">
        <f t="shared" si="17"/>
        <v>422</v>
      </c>
      <c r="AT55" s="104">
        <f t="shared" si="17"/>
        <v>45</v>
      </c>
      <c r="AU55" s="79"/>
      <c r="AV55" s="79"/>
    </row>
    <row r="56" spans="1:48" x14ac:dyDescent="0.25">
      <c r="A56" s="126" t="s">
        <v>143</v>
      </c>
      <c r="B56" s="85" t="s">
        <v>144</v>
      </c>
      <c r="C56" s="121">
        <v>1040</v>
      </c>
      <c r="D56" s="89">
        <v>13</v>
      </c>
      <c r="E56" s="89">
        <v>15</v>
      </c>
      <c r="F56" s="89">
        <v>13</v>
      </c>
      <c r="G56" s="89">
        <v>9</v>
      </c>
      <c r="H56" s="89">
        <v>21</v>
      </c>
      <c r="I56" s="89">
        <v>16</v>
      </c>
      <c r="J56" s="89">
        <v>8</v>
      </c>
      <c r="K56" s="89">
        <v>15</v>
      </c>
      <c r="L56" s="89">
        <v>9</v>
      </c>
      <c r="M56" s="89">
        <v>10</v>
      </c>
      <c r="N56" s="89">
        <v>10</v>
      </c>
      <c r="O56" s="89">
        <v>10</v>
      </c>
      <c r="P56" s="89">
        <v>15</v>
      </c>
      <c r="Q56" s="89">
        <v>15</v>
      </c>
      <c r="R56" s="89">
        <v>15</v>
      </c>
      <c r="S56" s="89">
        <v>13</v>
      </c>
      <c r="T56" s="89">
        <v>15</v>
      </c>
      <c r="U56" s="89">
        <v>17</v>
      </c>
      <c r="V56" s="89">
        <v>18</v>
      </c>
      <c r="W56" s="89">
        <v>16</v>
      </c>
      <c r="X56" s="89">
        <v>80</v>
      </c>
      <c r="Y56" s="89">
        <v>77</v>
      </c>
      <c r="Z56" s="89">
        <v>87</v>
      </c>
      <c r="AA56" s="89">
        <v>84</v>
      </c>
      <c r="AB56" s="89">
        <v>76</v>
      </c>
      <c r="AC56" s="89">
        <v>70</v>
      </c>
      <c r="AD56" s="89">
        <v>57</v>
      </c>
      <c r="AE56" s="89">
        <v>59</v>
      </c>
      <c r="AF56" s="89">
        <v>48</v>
      </c>
      <c r="AG56" s="89">
        <v>38</v>
      </c>
      <c r="AH56" s="89">
        <v>31</v>
      </c>
      <c r="AI56" s="89">
        <v>24</v>
      </c>
      <c r="AJ56" s="89">
        <v>23</v>
      </c>
      <c r="AK56" s="89">
        <v>13</v>
      </c>
      <c r="AL56" s="89">
        <v>1</v>
      </c>
      <c r="AM56" s="89">
        <v>7</v>
      </c>
      <c r="AN56" s="89">
        <v>6</v>
      </c>
      <c r="AO56" s="89">
        <v>14</v>
      </c>
      <c r="AP56" s="89">
        <v>535</v>
      </c>
      <c r="AQ56" s="89">
        <v>29</v>
      </c>
      <c r="AR56" s="89">
        <v>44</v>
      </c>
      <c r="AS56" s="89">
        <v>247</v>
      </c>
      <c r="AT56" s="89">
        <v>26</v>
      </c>
      <c r="AU56" s="91"/>
      <c r="AV56" s="91"/>
    </row>
    <row r="57" spans="1:48" x14ac:dyDescent="0.25">
      <c r="A57" s="126" t="s">
        <v>145</v>
      </c>
      <c r="B57" s="85" t="s">
        <v>146</v>
      </c>
      <c r="C57" s="121">
        <v>378</v>
      </c>
      <c r="D57" s="89">
        <v>5</v>
      </c>
      <c r="E57" s="89">
        <v>6</v>
      </c>
      <c r="F57" s="89">
        <v>4</v>
      </c>
      <c r="G57" s="89">
        <v>3</v>
      </c>
      <c r="H57" s="89">
        <v>7</v>
      </c>
      <c r="I57" s="89">
        <v>6</v>
      </c>
      <c r="J57" s="89">
        <v>3</v>
      </c>
      <c r="K57" s="89">
        <v>6</v>
      </c>
      <c r="L57" s="89">
        <v>3</v>
      </c>
      <c r="M57" s="89">
        <v>4</v>
      </c>
      <c r="N57" s="89">
        <v>4</v>
      </c>
      <c r="O57" s="89">
        <v>4</v>
      </c>
      <c r="P57" s="89">
        <v>5</v>
      </c>
      <c r="Q57" s="89">
        <v>5</v>
      </c>
      <c r="R57" s="89">
        <v>6</v>
      </c>
      <c r="S57" s="89">
        <v>4</v>
      </c>
      <c r="T57" s="89">
        <v>5</v>
      </c>
      <c r="U57" s="89">
        <v>6</v>
      </c>
      <c r="V57" s="89">
        <v>7</v>
      </c>
      <c r="W57" s="89">
        <v>6</v>
      </c>
      <c r="X57" s="89">
        <v>29</v>
      </c>
      <c r="Y57" s="89">
        <v>28</v>
      </c>
      <c r="Z57" s="89">
        <v>32</v>
      </c>
      <c r="AA57" s="89">
        <v>31</v>
      </c>
      <c r="AB57" s="89">
        <v>28</v>
      </c>
      <c r="AC57" s="89">
        <v>25</v>
      </c>
      <c r="AD57" s="89">
        <v>21</v>
      </c>
      <c r="AE57" s="89">
        <v>21</v>
      </c>
      <c r="AF57" s="89">
        <v>17</v>
      </c>
      <c r="AG57" s="89">
        <v>14</v>
      </c>
      <c r="AH57" s="89">
        <v>11</v>
      </c>
      <c r="AI57" s="89">
        <v>9</v>
      </c>
      <c r="AJ57" s="89">
        <v>8</v>
      </c>
      <c r="AK57" s="89">
        <v>5</v>
      </c>
      <c r="AL57" s="89">
        <v>0</v>
      </c>
      <c r="AM57" s="89">
        <v>3</v>
      </c>
      <c r="AN57" s="89">
        <v>2</v>
      </c>
      <c r="AO57" s="89">
        <v>5</v>
      </c>
      <c r="AP57" s="89">
        <v>194</v>
      </c>
      <c r="AQ57" s="89">
        <v>11</v>
      </c>
      <c r="AR57" s="89">
        <v>16</v>
      </c>
      <c r="AS57" s="89">
        <v>89</v>
      </c>
      <c r="AT57" s="89">
        <v>10</v>
      </c>
      <c r="AU57" s="91"/>
      <c r="AV57" s="91"/>
    </row>
    <row r="58" spans="1:48" x14ac:dyDescent="0.25">
      <c r="A58" s="126" t="s">
        <v>169</v>
      </c>
      <c r="B58" s="85" t="s">
        <v>147</v>
      </c>
      <c r="C58" s="121">
        <v>363</v>
      </c>
      <c r="D58" s="89">
        <v>4</v>
      </c>
      <c r="E58" s="89">
        <v>5</v>
      </c>
      <c r="F58" s="89">
        <v>4</v>
      </c>
      <c r="G58" s="89">
        <v>3</v>
      </c>
      <c r="H58" s="89">
        <v>7</v>
      </c>
      <c r="I58" s="89">
        <v>6</v>
      </c>
      <c r="J58" s="89">
        <v>3</v>
      </c>
      <c r="K58" s="89">
        <v>6</v>
      </c>
      <c r="L58" s="89">
        <v>3</v>
      </c>
      <c r="M58" s="89">
        <v>3</v>
      </c>
      <c r="N58" s="89">
        <v>4</v>
      </c>
      <c r="O58" s="89">
        <v>4</v>
      </c>
      <c r="P58" s="89">
        <v>5</v>
      </c>
      <c r="Q58" s="89">
        <v>5</v>
      </c>
      <c r="R58" s="89">
        <v>6</v>
      </c>
      <c r="S58" s="89">
        <v>4</v>
      </c>
      <c r="T58" s="89">
        <v>5</v>
      </c>
      <c r="U58" s="89">
        <v>6</v>
      </c>
      <c r="V58" s="89">
        <v>7</v>
      </c>
      <c r="W58" s="89">
        <v>6</v>
      </c>
      <c r="X58" s="89">
        <v>28</v>
      </c>
      <c r="Y58" s="89">
        <v>27</v>
      </c>
      <c r="Z58" s="89">
        <v>30</v>
      </c>
      <c r="AA58" s="89">
        <v>30</v>
      </c>
      <c r="AB58" s="89">
        <v>26</v>
      </c>
      <c r="AC58" s="89">
        <v>24</v>
      </c>
      <c r="AD58" s="89">
        <v>20</v>
      </c>
      <c r="AE58" s="89">
        <v>20</v>
      </c>
      <c r="AF58" s="89">
        <v>17</v>
      </c>
      <c r="AG58" s="89">
        <v>13</v>
      </c>
      <c r="AH58" s="89">
        <v>11</v>
      </c>
      <c r="AI58" s="89">
        <v>8</v>
      </c>
      <c r="AJ58" s="89">
        <v>8</v>
      </c>
      <c r="AK58" s="89">
        <v>5</v>
      </c>
      <c r="AL58" s="89">
        <v>0</v>
      </c>
      <c r="AM58" s="89">
        <v>2</v>
      </c>
      <c r="AN58" s="89">
        <v>2</v>
      </c>
      <c r="AO58" s="89">
        <v>5</v>
      </c>
      <c r="AP58" s="89">
        <v>187</v>
      </c>
      <c r="AQ58" s="89">
        <v>10</v>
      </c>
      <c r="AR58" s="89">
        <v>15</v>
      </c>
      <c r="AS58" s="89">
        <v>86</v>
      </c>
      <c r="AT58" s="89">
        <v>9</v>
      </c>
      <c r="AU58" s="91"/>
      <c r="AV58" s="91"/>
    </row>
    <row r="59" spans="1:48" x14ac:dyDescent="0.25">
      <c r="A59" s="136" t="s">
        <v>148</v>
      </c>
      <c r="B59" s="137"/>
      <c r="C59" s="104">
        <f t="shared" ref="C59:AK59" si="18">SUM(C60:C65)</f>
        <v>840</v>
      </c>
      <c r="D59" s="104">
        <f t="shared" si="18"/>
        <v>4</v>
      </c>
      <c r="E59" s="104">
        <f t="shared" si="18"/>
        <v>6</v>
      </c>
      <c r="F59" s="104">
        <f t="shared" si="18"/>
        <v>5</v>
      </c>
      <c r="G59" s="104">
        <f t="shared" si="18"/>
        <v>11</v>
      </c>
      <c r="H59" s="104">
        <f t="shared" si="18"/>
        <v>8</v>
      </c>
      <c r="I59" s="104">
        <f t="shared" si="18"/>
        <v>11</v>
      </c>
      <c r="J59" s="104">
        <f t="shared" si="18"/>
        <v>10</v>
      </c>
      <c r="K59" s="104">
        <f t="shared" si="18"/>
        <v>11</v>
      </c>
      <c r="L59" s="104">
        <f t="shared" si="18"/>
        <v>3</v>
      </c>
      <c r="M59" s="104">
        <f t="shared" si="18"/>
        <v>18</v>
      </c>
      <c r="N59" s="104">
        <f t="shared" si="18"/>
        <v>7</v>
      </c>
      <c r="O59" s="104">
        <f t="shared" si="18"/>
        <v>12</v>
      </c>
      <c r="P59" s="104">
        <f t="shared" si="18"/>
        <v>12</v>
      </c>
      <c r="Q59" s="104">
        <f t="shared" si="18"/>
        <v>12</v>
      </c>
      <c r="R59" s="104">
        <f t="shared" si="18"/>
        <v>19</v>
      </c>
      <c r="S59" s="104">
        <f t="shared" si="18"/>
        <v>14</v>
      </c>
      <c r="T59" s="104">
        <f t="shared" si="18"/>
        <v>14</v>
      </c>
      <c r="U59" s="104">
        <f t="shared" si="18"/>
        <v>14</v>
      </c>
      <c r="V59" s="104">
        <f t="shared" si="18"/>
        <v>19</v>
      </c>
      <c r="W59" s="104">
        <f t="shared" si="18"/>
        <v>10</v>
      </c>
      <c r="X59" s="104">
        <f t="shared" si="18"/>
        <v>47</v>
      </c>
      <c r="Y59" s="104">
        <f t="shared" si="18"/>
        <v>49</v>
      </c>
      <c r="Z59" s="104">
        <f t="shared" si="18"/>
        <v>51</v>
      </c>
      <c r="AA59" s="104">
        <f t="shared" si="18"/>
        <v>67</v>
      </c>
      <c r="AB59" s="104">
        <f t="shared" si="18"/>
        <v>57</v>
      </c>
      <c r="AC59" s="104">
        <f t="shared" si="18"/>
        <v>46</v>
      </c>
      <c r="AD59" s="104">
        <f t="shared" si="18"/>
        <v>63</v>
      </c>
      <c r="AE59" s="104">
        <f t="shared" si="18"/>
        <v>47</v>
      </c>
      <c r="AF59" s="104">
        <f t="shared" si="18"/>
        <v>53</v>
      </c>
      <c r="AG59" s="104">
        <f t="shared" si="18"/>
        <v>41</v>
      </c>
      <c r="AH59" s="104">
        <f t="shared" si="18"/>
        <v>34</v>
      </c>
      <c r="AI59" s="104">
        <f t="shared" si="18"/>
        <v>29</v>
      </c>
      <c r="AJ59" s="104">
        <f t="shared" ref="AJ59" si="19">SUM(AJ60:AJ65)</f>
        <v>18</v>
      </c>
      <c r="AK59" s="104">
        <f t="shared" si="18"/>
        <v>18</v>
      </c>
      <c r="AL59" s="104">
        <f t="shared" ref="AL59:AT59" si="20">SUM(AL60:AL65)</f>
        <v>0</v>
      </c>
      <c r="AM59" s="104">
        <f t="shared" si="20"/>
        <v>2</v>
      </c>
      <c r="AN59" s="104">
        <f t="shared" si="20"/>
        <v>2</v>
      </c>
      <c r="AO59" s="104">
        <f t="shared" si="20"/>
        <v>4</v>
      </c>
      <c r="AP59" s="104">
        <f t="shared" si="20"/>
        <v>404</v>
      </c>
      <c r="AQ59" s="104">
        <f t="shared" si="20"/>
        <v>26</v>
      </c>
      <c r="AR59" s="104">
        <f t="shared" si="20"/>
        <v>33</v>
      </c>
      <c r="AS59" s="104">
        <f t="shared" si="20"/>
        <v>152</v>
      </c>
      <c r="AT59" s="104">
        <f t="shared" si="20"/>
        <v>13</v>
      </c>
      <c r="AU59" s="79"/>
      <c r="AV59" s="79"/>
    </row>
    <row r="60" spans="1:48" x14ac:dyDescent="0.25">
      <c r="A60" s="126" t="s">
        <v>149</v>
      </c>
      <c r="B60" s="85" t="s">
        <v>150</v>
      </c>
      <c r="C60" s="121">
        <v>202</v>
      </c>
      <c r="D60" s="89">
        <v>1</v>
      </c>
      <c r="E60" s="89">
        <v>1</v>
      </c>
      <c r="F60" s="89">
        <v>1</v>
      </c>
      <c r="G60" s="89">
        <v>3</v>
      </c>
      <c r="H60" s="89">
        <v>2</v>
      </c>
      <c r="I60" s="89">
        <v>3</v>
      </c>
      <c r="J60" s="89">
        <v>3</v>
      </c>
      <c r="K60" s="89">
        <v>3</v>
      </c>
      <c r="L60" s="89">
        <v>1</v>
      </c>
      <c r="M60" s="89">
        <v>4</v>
      </c>
      <c r="N60" s="89">
        <v>2</v>
      </c>
      <c r="O60" s="89">
        <v>3</v>
      </c>
      <c r="P60" s="89">
        <v>3</v>
      </c>
      <c r="Q60" s="89">
        <v>3</v>
      </c>
      <c r="R60" s="89">
        <v>4</v>
      </c>
      <c r="S60" s="89">
        <v>3</v>
      </c>
      <c r="T60" s="89">
        <v>3</v>
      </c>
      <c r="U60" s="89">
        <v>3</v>
      </c>
      <c r="V60" s="89">
        <v>4</v>
      </c>
      <c r="W60" s="89">
        <v>3</v>
      </c>
      <c r="X60" s="89">
        <v>11</v>
      </c>
      <c r="Y60" s="89">
        <v>11</v>
      </c>
      <c r="Z60" s="89">
        <v>12</v>
      </c>
      <c r="AA60" s="89">
        <v>17</v>
      </c>
      <c r="AB60" s="89">
        <v>13</v>
      </c>
      <c r="AC60" s="89">
        <v>11</v>
      </c>
      <c r="AD60" s="89">
        <v>15</v>
      </c>
      <c r="AE60" s="89">
        <v>12</v>
      </c>
      <c r="AF60" s="89">
        <v>13</v>
      </c>
      <c r="AG60" s="89">
        <v>10</v>
      </c>
      <c r="AH60" s="89">
        <v>8</v>
      </c>
      <c r="AI60" s="89">
        <v>8</v>
      </c>
      <c r="AJ60" s="89">
        <v>4</v>
      </c>
      <c r="AK60" s="89">
        <v>4</v>
      </c>
      <c r="AL60" s="89">
        <v>0</v>
      </c>
      <c r="AM60" s="89">
        <v>1</v>
      </c>
      <c r="AN60" s="89">
        <v>1</v>
      </c>
      <c r="AO60" s="89">
        <v>1</v>
      </c>
      <c r="AP60" s="89">
        <v>93</v>
      </c>
      <c r="AQ60" s="89">
        <v>6</v>
      </c>
      <c r="AR60" s="89">
        <v>8</v>
      </c>
      <c r="AS60" s="89">
        <v>34</v>
      </c>
      <c r="AT60" s="89">
        <v>3</v>
      </c>
      <c r="AU60" s="91"/>
      <c r="AV60" s="91"/>
    </row>
    <row r="61" spans="1:48" x14ac:dyDescent="0.25">
      <c r="A61" s="126" t="s">
        <v>151</v>
      </c>
      <c r="B61" s="85" t="s">
        <v>152</v>
      </c>
      <c r="C61" s="121">
        <v>176</v>
      </c>
      <c r="D61" s="89">
        <v>1</v>
      </c>
      <c r="E61" s="89">
        <v>1</v>
      </c>
      <c r="F61" s="89">
        <v>1</v>
      </c>
      <c r="G61" s="89">
        <v>2</v>
      </c>
      <c r="H61" s="89">
        <v>2</v>
      </c>
      <c r="I61" s="89">
        <v>2</v>
      </c>
      <c r="J61" s="89">
        <v>2</v>
      </c>
      <c r="K61" s="89">
        <v>2</v>
      </c>
      <c r="L61" s="89">
        <v>1</v>
      </c>
      <c r="M61" s="89">
        <v>4</v>
      </c>
      <c r="N61" s="89">
        <v>1</v>
      </c>
      <c r="O61" s="89">
        <v>3</v>
      </c>
      <c r="P61" s="89">
        <v>3</v>
      </c>
      <c r="Q61" s="89">
        <v>3</v>
      </c>
      <c r="R61" s="89">
        <v>4</v>
      </c>
      <c r="S61" s="89">
        <v>3</v>
      </c>
      <c r="T61" s="89">
        <v>3</v>
      </c>
      <c r="U61" s="89">
        <v>3</v>
      </c>
      <c r="V61" s="89">
        <v>4</v>
      </c>
      <c r="W61" s="89">
        <v>2</v>
      </c>
      <c r="X61" s="89">
        <v>9</v>
      </c>
      <c r="Y61" s="89">
        <v>9</v>
      </c>
      <c r="Z61" s="89">
        <v>10</v>
      </c>
      <c r="AA61" s="89">
        <v>14</v>
      </c>
      <c r="AB61" s="89">
        <v>12</v>
      </c>
      <c r="AC61" s="89">
        <v>10</v>
      </c>
      <c r="AD61" s="89">
        <v>13</v>
      </c>
      <c r="AE61" s="89">
        <v>10</v>
      </c>
      <c r="AF61" s="89">
        <v>12</v>
      </c>
      <c r="AG61" s="89">
        <v>9</v>
      </c>
      <c r="AH61" s="89">
        <v>7</v>
      </c>
      <c r="AI61" s="89">
        <v>6</v>
      </c>
      <c r="AJ61" s="89">
        <v>4</v>
      </c>
      <c r="AK61" s="89">
        <v>4</v>
      </c>
      <c r="AL61" s="89">
        <v>0</v>
      </c>
      <c r="AM61" s="89">
        <v>0</v>
      </c>
      <c r="AN61" s="89">
        <v>0</v>
      </c>
      <c r="AO61" s="89">
        <v>1</v>
      </c>
      <c r="AP61" s="89">
        <v>84</v>
      </c>
      <c r="AQ61" s="89">
        <v>5</v>
      </c>
      <c r="AR61" s="89">
        <v>7</v>
      </c>
      <c r="AS61" s="89">
        <v>32</v>
      </c>
      <c r="AT61" s="89">
        <v>2</v>
      </c>
      <c r="AU61" s="91"/>
      <c r="AV61" s="91"/>
    </row>
    <row r="62" spans="1:48" x14ac:dyDescent="0.25">
      <c r="A62" s="126" t="s">
        <v>153</v>
      </c>
      <c r="B62" s="85" t="s">
        <v>154</v>
      </c>
      <c r="C62" s="121">
        <v>115</v>
      </c>
      <c r="D62" s="89">
        <v>0</v>
      </c>
      <c r="E62" s="89">
        <v>1</v>
      </c>
      <c r="F62" s="89">
        <v>0</v>
      </c>
      <c r="G62" s="89">
        <v>1</v>
      </c>
      <c r="H62" s="89">
        <v>1</v>
      </c>
      <c r="I62" s="89">
        <v>1</v>
      </c>
      <c r="J62" s="89">
        <v>1</v>
      </c>
      <c r="K62" s="89">
        <v>1</v>
      </c>
      <c r="L62" s="89">
        <v>0</v>
      </c>
      <c r="M62" s="89">
        <v>3</v>
      </c>
      <c r="N62" s="89">
        <v>1</v>
      </c>
      <c r="O62" s="89">
        <v>1</v>
      </c>
      <c r="P62" s="89">
        <v>1</v>
      </c>
      <c r="Q62" s="89">
        <v>1</v>
      </c>
      <c r="R62" s="89">
        <v>3</v>
      </c>
      <c r="S62" s="89">
        <v>2</v>
      </c>
      <c r="T62" s="89">
        <v>2</v>
      </c>
      <c r="U62" s="89">
        <v>2</v>
      </c>
      <c r="V62" s="89">
        <v>3</v>
      </c>
      <c r="W62" s="89">
        <v>1</v>
      </c>
      <c r="X62" s="89">
        <v>6</v>
      </c>
      <c r="Y62" s="89">
        <v>7</v>
      </c>
      <c r="Z62" s="89">
        <v>7</v>
      </c>
      <c r="AA62" s="89">
        <v>10</v>
      </c>
      <c r="AB62" s="89">
        <v>8</v>
      </c>
      <c r="AC62" s="89">
        <v>6</v>
      </c>
      <c r="AD62" s="89">
        <v>9</v>
      </c>
      <c r="AE62" s="89">
        <v>7</v>
      </c>
      <c r="AF62" s="89">
        <v>8</v>
      </c>
      <c r="AG62" s="89">
        <v>6</v>
      </c>
      <c r="AH62" s="89">
        <v>5</v>
      </c>
      <c r="AI62" s="89">
        <v>4</v>
      </c>
      <c r="AJ62" s="89">
        <v>3</v>
      </c>
      <c r="AK62" s="89">
        <v>3</v>
      </c>
      <c r="AL62" s="89">
        <v>0</v>
      </c>
      <c r="AM62" s="89">
        <v>0</v>
      </c>
      <c r="AN62" s="89">
        <v>0</v>
      </c>
      <c r="AO62" s="89">
        <v>0</v>
      </c>
      <c r="AP62" s="89">
        <v>58</v>
      </c>
      <c r="AQ62" s="89">
        <v>3</v>
      </c>
      <c r="AR62" s="89">
        <v>4</v>
      </c>
      <c r="AS62" s="89">
        <v>21</v>
      </c>
      <c r="AT62" s="89">
        <v>2</v>
      </c>
      <c r="AU62" s="91"/>
      <c r="AV62" s="91"/>
    </row>
    <row r="63" spans="1:48" x14ac:dyDescent="0.25">
      <c r="A63" s="126" t="s">
        <v>155</v>
      </c>
      <c r="B63" s="85" t="s">
        <v>156</v>
      </c>
      <c r="C63" s="121">
        <v>123</v>
      </c>
      <c r="D63" s="89">
        <v>1</v>
      </c>
      <c r="E63" s="89">
        <v>1</v>
      </c>
      <c r="F63" s="89">
        <v>1</v>
      </c>
      <c r="G63" s="89">
        <v>2</v>
      </c>
      <c r="H63" s="89">
        <v>1</v>
      </c>
      <c r="I63" s="89">
        <v>2</v>
      </c>
      <c r="J63" s="89">
        <v>1</v>
      </c>
      <c r="K63" s="89">
        <v>2</v>
      </c>
      <c r="L63" s="89">
        <v>0</v>
      </c>
      <c r="M63" s="89">
        <v>3</v>
      </c>
      <c r="N63" s="89">
        <v>1</v>
      </c>
      <c r="O63" s="89">
        <v>2</v>
      </c>
      <c r="P63" s="89">
        <v>2</v>
      </c>
      <c r="Q63" s="89">
        <v>2</v>
      </c>
      <c r="R63" s="89">
        <v>3</v>
      </c>
      <c r="S63" s="89">
        <v>2</v>
      </c>
      <c r="T63" s="89">
        <v>2</v>
      </c>
      <c r="U63" s="89">
        <v>2</v>
      </c>
      <c r="V63" s="89">
        <v>3</v>
      </c>
      <c r="W63" s="89">
        <v>1</v>
      </c>
      <c r="X63" s="89">
        <v>7</v>
      </c>
      <c r="Y63" s="89">
        <v>7</v>
      </c>
      <c r="Z63" s="89">
        <v>7</v>
      </c>
      <c r="AA63" s="89">
        <v>9</v>
      </c>
      <c r="AB63" s="89">
        <v>8</v>
      </c>
      <c r="AC63" s="89">
        <v>6</v>
      </c>
      <c r="AD63" s="89">
        <v>10</v>
      </c>
      <c r="AE63" s="89">
        <v>7</v>
      </c>
      <c r="AF63" s="89">
        <v>7</v>
      </c>
      <c r="AG63" s="89">
        <v>6</v>
      </c>
      <c r="AH63" s="89">
        <v>5</v>
      </c>
      <c r="AI63" s="89">
        <v>4</v>
      </c>
      <c r="AJ63" s="89">
        <v>3</v>
      </c>
      <c r="AK63" s="89">
        <v>3</v>
      </c>
      <c r="AL63" s="89">
        <v>0</v>
      </c>
      <c r="AM63" s="89">
        <v>0</v>
      </c>
      <c r="AN63" s="89">
        <v>0</v>
      </c>
      <c r="AO63" s="89">
        <v>1</v>
      </c>
      <c r="AP63" s="89">
        <v>56</v>
      </c>
      <c r="AQ63" s="89">
        <v>4</v>
      </c>
      <c r="AR63" s="89">
        <v>5</v>
      </c>
      <c r="AS63" s="89">
        <v>21</v>
      </c>
      <c r="AT63" s="89">
        <v>2</v>
      </c>
      <c r="AU63" s="91"/>
      <c r="AV63" s="91"/>
    </row>
    <row r="64" spans="1:48" x14ac:dyDescent="0.25">
      <c r="A64" s="126" t="s">
        <v>157</v>
      </c>
      <c r="B64" s="85" t="s">
        <v>158</v>
      </c>
      <c r="C64" s="121">
        <v>115</v>
      </c>
      <c r="D64" s="89">
        <v>1</v>
      </c>
      <c r="E64" s="89">
        <v>1</v>
      </c>
      <c r="F64" s="89">
        <v>1</v>
      </c>
      <c r="G64" s="89">
        <v>2</v>
      </c>
      <c r="H64" s="89">
        <v>1</v>
      </c>
      <c r="I64" s="89">
        <v>2</v>
      </c>
      <c r="J64" s="89">
        <v>2</v>
      </c>
      <c r="K64" s="89">
        <v>2</v>
      </c>
      <c r="L64" s="89">
        <v>1</v>
      </c>
      <c r="M64" s="89">
        <v>2</v>
      </c>
      <c r="N64" s="89">
        <v>1</v>
      </c>
      <c r="O64" s="89">
        <v>2</v>
      </c>
      <c r="P64" s="89">
        <v>2</v>
      </c>
      <c r="Q64" s="89">
        <v>2</v>
      </c>
      <c r="R64" s="89">
        <v>2</v>
      </c>
      <c r="S64" s="89">
        <v>2</v>
      </c>
      <c r="T64" s="89">
        <v>2</v>
      </c>
      <c r="U64" s="89">
        <v>2</v>
      </c>
      <c r="V64" s="89">
        <v>2</v>
      </c>
      <c r="W64" s="89">
        <v>2</v>
      </c>
      <c r="X64" s="89">
        <v>9</v>
      </c>
      <c r="Y64" s="89">
        <v>8</v>
      </c>
      <c r="Z64" s="89">
        <v>8</v>
      </c>
      <c r="AA64" s="89">
        <v>8</v>
      </c>
      <c r="AB64" s="89">
        <v>8</v>
      </c>
      <c r="AC64" s="89">
        <v>7</v>
      </c>
      <c r="AD64" s="89">
        <v>7</v>
      </c>
      <c r="AE64" s="89">
        <v>5</v>
      </c>
      <c r="AF64" s="89">
        <v>6</v>
      </c>
      <c r="AG64" s="89">
        <v>4</v>
      </c>
      <c r="AH64" s="89">
        <v>4</v>
      </c>
      <c r="AI64" s="89">
        <v>3</v>
      </c>
      <c r="AJ64" s="89">
        <v>2</v>
      </c>
      <c r="AK64" s="89">
        <v>2</v>
      </c>
      <c r="AL64" s="89">
        <v>0</v>
      </c>
      <c r="AM64" s="89">
        <v>1</v>
      </c>
      <c r="AN64" s="89">
        <v>1</v>
      </c>
      <c r="AO64" s="89">
        <v>1</v>
      </c>
      <c r="AP64" s="89">
        <v>58</v>
      </c>
      <c r="AQ64" s="89">
        <v>5</v>
      </c>
      <c r="AR64" s="89">
        <v>5</v>
      </c>
      <c r="AS64" s="89">
        <v>24</v>
      </c>
      <c r="AT64" s="89">
        <v>2</v>
      </c>
      <c r="AU64" s="91"/>
      <c r="AV64" s="91"/>
    </row>
    <row r="65" spans="1:48" x14ac:dyDescent="0.25">
      <c r="A65" s="126" t="s">
        <v>164</v>
      </c>
      <c r="B65" s="85" t="s">
        <v>165</v>
      </c>
      <c r="C65" s="121">
        <v>109</v>
      </c>
      <c r="D65" s="89">
        <v>0</v>
      </c>
      <c r="E65" s="89">
        <v>1</v>
      </c>
      <c r="F65" s="89">
        <v>1</v>
      </c>
      <c r="G65" s="89">
        <v>1</v>
      </c>
      <c r="H65" s="89">
        <v>1</v>
      </c>
      <c r="I65" s="89">
        <v>1</v>
      </c>
      <c r="J65" s="89">
        <v>1</v>
      </c>
      <c r="K65" s="89">
        <v>1</v>
      </c>
      <c r="L65" s="89">
        <v>0</v>
      </c>
      <c r="M65" s="89">
        <v>2</v>
      </c>
      <c r="N65" s="89">
        <v>1</v>
      </c>
      <c r="O65" s="89">
        <v>1</v>
      </c>
      <c r="P65" s="89">
        <v>1</v>
      </c>
      <c r="Q65" s="89">
        <v>1</v>
      </c>
      <c r="R65" s="89">
        <v>3</v>
      </c>
      <c r="S65" s="89">
        <v>2</v>
      </c>
      <c r="T65" s="89">
        <v>2</v>
      </c>
      <c r="U65" s="89">
        <v>2</v>
      </c>
      <c r="V65" s="89">
        <v>3</v>
      </c>
      <c r="W65" s="89">
        <v>1</v>
      </c>
      <c r="X65" s="89">
        <v>5</v>
      </c>
      <c r="Y65" s="89">
        <v>7</v>
      </c>
      <c r="Z65" s="89">
        <v>7</v>
      </c>
      <c r="AA65" s="89">
        <v>9</v>
      </c>
      <c r="AB65" s="89">
        <v>8</v>
      </c>
      <c r="AC65" s="89">
        <v>6</v>
      </c>
      <c r="AD65" s="89">
        <v>9</v>
      </c>
      <c r="AE65" s="89">
        <v>6</v>
      </c>
      <c r="AF65" s="89">
        <v>7</v>
      </c>
      <c r="AG65" s="89">
        <v>6</v>
      </c>
      <c r="AH65" s="89">
        <v>5</v>
      </c>
      <c r="AI65" s="89">
        <v>4</v>
      </c>
      <c r="AJ65" s="89">
        <v>2</v>
      </c>
      <c r="AK65" s="89">
        <v>2</v>
      </c>
      <c r="AL65" s="89">
        <v>0</v>
      </c>
      <c r="AM65" s="89">
        <v>0</v>
      </c>
      <c r="AN65" s="89">
        <v>0</v>
      </c>
      <c r="AO65" s="89">
        <v>0</v>
      </c>
      <c r="AP65" s="89">
        <v>55</v>
      </c>
      <c r="AQ65" s="89">
        <v>3</v>
      </c>
      <c r="AR65" s="89">
        <v>4</v>
      </c>
      <c r="AS65" s="89">
        <v>20</v>
      </c>
      <c r="AT65" s="89">
        <v>2</v>
      </c>
      <c r="AU65" s="91"/>
      <c r="AV65" s="91"/>
    </row>
    <row r="66" spans="1:48" x14ac:dyDescent="0.25">
      <c r="A66" s="57" t="s">
        <v>178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O66" s="112"/>
      <c r="AP66" s="112"/>
      <c r="AQ66" s="112"/>
      <c r="AR66" s="112"/>
      <c r="AS66" s="112"/>
    </row>
  </sheetData>
  <mergeCells count="56">
    <mergeCell ref="B4:B5"/>
    <mergeCell ref="A4:A5"/>
    <mergeCell ref="A27:B27"/>
    <mergeCell ref="A18:B18"/>
    <mergeCell ref="A11:B11"/>
    <mergeCell ref="A7:B7"/>
    <mergeCell ref="A6:B6"/>
    <mergeCell ref="A59:B59"/>
    <mergeCell ref="A55:B55"/>
    <mergeCell ref="A48:B48"/>
    <mergeCell ref="A47:B47"/>
    <mergeCell ref="A38:B38"/>
    <mergeCell ref="D1:Y1"/>
    <mergeCell ref="D2:Y2"/>
    <mergeCell ref="D3:Y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3:C3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P4:AP5"/>
    <mergeCell ref="AQ4:AS4"/>
    <mergeCell ref="AT4:AT5"/>
    <mergeCell ref="AI4:AI5"/>
    <mergeCell ref="AJ4:AJ5"/>
    <mergeCell ref="AK4:AK5"/>
    <mergeCell ref="AL4:AN4"/>
    <mergeCell ref="AO4:AO5"/>
  </mergeCells>
  <pageMargins left="0.19685039370078741" right="0.19685039370078741" top="0" bottom="0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D87E-DCC7-4CCD-9A37-48650CFC18AF}">
  <dimension ref="A1:AX122"/>
  <sheetViews>
    <sheetView topLeftCell="A58" workbookViewId="0">
      <selection activeCell="L65" sqref="L65"/>
    </sheetView>
  </sheetViews>
  <sheetFormatPr baseColWidth="10" defaultRowHeight="15" x14ac:dyDescent="0.25"/>
  <cols>
    <col min="7" max="7" width="8.42578125" customWidth="1"/>
    <col min="8" max="27" width="7.140625" customWidth="1"/>
    <col min="28" max="39" width="8.5703125" customWidth="1"/>
    <col min="40" max="42" width="9.28515625" customWidth="1"/>
    <col min="43" max="43" width="8.5703125" customWidth="1"/>
    <col min="44" max="44" width="9.28515625" customWidth="1"/>
    <col min="45" max="45" width="9.85546875" customWidth="1"/>
    <col min="46" max="49" width="8.5703125" customWidth="1"/>
  </cols>
  <sheetData>
    <row r="1" spans="1:50" ht="15.75" x14ac:dyDescent="0.25">
      <c r="A1" s="1"/>
      <c r="B1" s="1"/>
      <c r="C1" s="1"/>
      <c r="D1" s="1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Q1" s="3"/>
      <c r="AR1" s="3"/>
      <c r="AS1" s="3"/>
      <c r="AT1" s="3"/>
      <c r="AU1" s="3"/>
      <c r="AV1" s="3"/>
      <c r="AW1" s="3"/>
      <c r="AX1" s="4"/>
    </row>
    <row r="2" spans="1:50" ht="15.75" x14ac:dyDescent="0.25">
      <c r="A2" s="1"/>
      <c r="B2" s="1"/>
      <c r="C2" s="1"/>
      <c r="D2" s="1"/>
      <c r="E2" s="1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Q2" s="6"/>
      <c r="AR2" s="6"/>
      <c r="AS2" s="6"/>
      <c r="AT2" s="6"/>
      <c r="AU2" s="6"/>
      <c r="AV2" s="6"/>
      <c r="AW2" s="6"/>
      <c r="AX2" s="4"/>
    </row>
    <row r="3" spans="1:50" x14ac:dyDescent="0.25">
      <c r="A3" s="1"/>
      <c r="B3" s="1"/>
      <c r="C3" s="1"/>
      <c r="D3" s="1"/>
      <c r="E3" s="1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Q3" s="4"/>
      <c r="AR3" s="4"/>
      <c r="AS3" s="4"/>
      <c r="AT3" s="4"/>
      <c r="AU3" s="4"/>
      <c r="AV3" s="4"/>
      <c r="AW3" s="7"/>
      <c r="AX3" s="4"/>
    </row>
    <row r="4" spans="1:50" ht="18.75" x14ac:dyDescent="0.3">
      <c r="A4" s="8"/>
      <c r="B4" s="8"/>
      <c r="C4" s="8"/>
      <c r="D4" s="8"/>
      <c r="E4" s="8" t="s">
        <v>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Q4" s="8"/>
      <c r="AR4" s="8"/>
      <c r="AS4" s="8"/>
      <c r="AT4" s="8"/>
      <c r="AU4" s="8"/>
      <c r="AV4" s="8"/>
      <c r="AW4" s="8"/>
      <c r="AX4" s="8"/>
    </row>
    <row r="5" spans="1:50" ht="21" x14ac:dyDescent="0.25">
      <c r="A5" s="1"/>
      <c r="B5" s="1"/>
      <c r="C5" s="1"/>
      <c r="D5" s="1"/>
      <c r="E5" s="153" t="s">
        <v>1</v>
      </c>
      <c r="F5" s="43" t="s">
        <v>2</v>
      </c>
      <c r="G5" s="44" t="s">
        <v>3</v>
      </c>
      <c r="H5" s="44" t="s">
        <v>4</v>
      </c>
      <c r="I5" s="44" t="s">
        <v>5</v>
      </c>
      <c r="J5" s="44" t="s">
        <v>6</v>
      </c>
      <c r="K5" s="44" t="s">
        <v>7</v>
      </c>
      <c r="L5" s="44" t="s">
        <v>8</v>
      </c>
      <c r="M5" s="44" t="s">
        <v>9</v>
      </c>
      <c r="N5" s="44" t="s">
        <v>10</v>
      </c>
      <c r="O5" s="44" t="s">
        <v>11</v>
      </c>
      <c r="P5" s="44" t="s">
        <v>12</v>
      </c>
      <c r="Q5" s="44" t="s">
        <v>13</v>
      </c>
      <c r="R5" s="44" t="s">
        <v>14</v>
      </c>
      <c r="S5" s="44" t="s">
        <v>15</v>
      </c>
      <c r="T5" s="44" t="s">
        <v>16</v>
      </c>
      <c r="U5" s="44" t="s">
        <v>17</v>
      </c>
      <c r="V5" s="44" t="s">
        <v>18</v>
      </c>
      <c r="W5" s="44" t="s">
        <v>19</v>
      </c>
      <c r="X5" s="44" t="s">
        <v>20</v>
      </c>
      <c r="Y5" s="44" t="s">
        <v>21</v>
      </c>
      <c r="Z5" s="44" t="s">
        <v>22</v>
      </c>
      <c r="AA5" s="44" t="s">
        <v>23</v>
      </c>
      <c r="AB5" s="44" t="s">
        <v>24</v>
      </c>
      <c r="AC5" s="44" t="s">
        <v>25</v>
      </c>
      <c r="AD5" s="44" t="s">
        <v>26</v>
      </c>
      <c r="AE5" s="44" t="s">
        <v>27</v>
      </c>
      <c r="AF5" s="44" t="s">
        <v>28</v>
      </c>
      <c r="AG5" s="44" t="s">
        <v>29</v>
      </c>
      <c r="AH5" s="44" t="s">
        <v>30</v>
      </c>
      <c r="AI5" s="44" t="s">
        <v>31</v>
      </c>
      <c r="AJ5" s="44" t="s">
        <v>32</v>
      </c>
      <c r="AK5" s="44" t="s">
        <v>33</v>
      </c>
      <c r="AL5" s="44" t="s">
        <v>34</v>
      </c>
      <c r="AM5" s="44" t="s">
        <v>35</v>
      </c>
      <c r="AQ5" s="43" t="s">
        <v>36</v>
      </c>
      <c r="AR5" s="9" t="s">
        <v>37</v>
      </c>
      <c r="AS5" s="10" t="s">
        <v>38</v>
      </c>
      <c r="AT5" s="11"/>
      <c r="AU5" s="11"/>
      <c r="AV5" s="11"/>
      <c r="AW5" s="1"/>
      <c r="AX5" s="4"/>
    </row>
    <row r="6" spans="1:50" ht="42" x14ac:dyDescent="0.25">
      <c r="A6" s="1"/>
      <c r="B6" s="1"/>
      <c r="C6" s="1"/>
      <c r="D6" s="1"/>
      <c r="E6" s="154"/>
      <c r="F6" s="46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Q6" s="43"/>
      <c r="AR6" s="12"/>
      <c r="AS6" s="11" t="s">
        <v>39</v>
      </c>
      <c r="AT6" s="11" t="s">
        <v>40</v>
      </c>
      <c r="AU6" s="11" t="s">
        <v>41</v>
      </c>
      <c r="AV6" s="43" t="s">
        <v>42</v>
      </c>
      <c r="AW6" s="1"/>
      <c r="AX6" s="4"/>
    </row>
    <row r="7" spans="1:50" x14ac:dyDescent="0.25">
      <c r="A7" s="1"/>
      <c r="B7" s="1"/>
      <c r="C7" s="1"/>
      <c r="D7" s="1"/>
      <c r="E7" s="13" t="s">
        <v>43</v>
      </c>
      <c r="F7" s="14">
        <f>SUM(F8:F12)</f>
        <v>85807</v>
      </c>
      <c r="G7" s="15">
        <f t="shared" ref="G7:AM7" si="0">SUM(G8:G12)</f>
        <v>1354</v>
      </c>
      <c r="H7" s="15">
        <f t="shared" si="0"/>
        <v>1470</v>
      </c>
      <c r="I7" s="15">
        <f t="shared" si="0"/>
        <v>1567</v>
      </c>
      <c r="J7" s="15">
        <f t="shared" si="0"/>
        <v>1640</v>
      </c>
      <c r="K7" s="15">
        <f t="shared" si="0"/>
        <v>1694</v>
      </c>
      <c r="L7" s="15">
        <f t="shared" si="0"/>
        <v>1732</v>
      </c>
      <c r="M7" s="15">
        <f t="shared" si="0"/>
        <v>1755</v>
      </c>
      <c r="N7" s="15">
        <f t="shared" si="0"/>
        <v>1767</v>
      </c>
      <c r="O7" s="15">
        <f t="shared" si="0"/>
        <v>1768</v>
      </c>
      <c r="P7" s="15">
        <f t="shared" si="0"/>
        <v>1763</v>
      </c>
      <c r="Q7" s="15">
        <f t="shared" si="0"/>
        <v>1745</v>
      </c>
      <c r="R7" s="15">
        <f t="shared" si="0"/>
        <v>1720</v>
      </c>
      <c r="S7" s="15">
        <f t="shared" si="0"/>
        <v>1700</v>
      </c>
      <c r="T7" s="15">
        <f t="shared" si="0"/>
        <v>1698</v>
      </c>
      <c r="U7" s="15">
        <f t="shared" si="0"/>
        <v>1706</v>
      </c>
      <c r="V7" s="15">
        <f t="shared" si="0"/>
        <v>1706</v>
      </c>
      <c r="W7" s="15">
        <f t="shared" si="0"/>
        <v>1702</v>
      </c>
      <c r="X7" s="15">
        <f t="shared" si="0"/>
        <v>1694</v>
      </c>
      <c r="Y7" s="15">
        <f t="shared" si="0"/>
        <v>1676</v>
      </c>
      <c r="Z7" s="15">
        <f t="shared" si="0"/>
        <v>1644</v>
      </c>
      <c r="AA7" s="15">
        <f t="shared" si="0"/>
        <v>7795</v>
      </c>
      <c r="AB7" s="15">
        <f t="shared" si="0"/>
        <v>7006</v>
      </c>
      <c r="AC7" s="15">
        <f t="shared" si="0"/>
        <v>5887</v>
      </c>
      <c r="AD7" s="15">
        <f t="shared" si="0"/>
        <v>5417</v>
      </c>
      <c r="AE7" s="15">
        <f t="shared" si="0"/>
        <v>4895</v>
      </c>
      <c r="AF7" s="15">
        <f t="shared" si="0"/>
        <v>4110</v>
      </c>
      <c r="AG7" s="15">
        <f t="shared" si="0"/>
        <v>3578</v>
      </c>
      <c r="AH7" s="15">
        <f t="shared" si="0"/>
        <v>3342</v>
      </c>
      <c r="AI7" s="15">
        <f t="shared" si="0"/>
        <v>2886</v>
      </c>
      <c r="AJ7" s="15">
        <f t="shared" si="0"/>
        <v>2595</v>
      </c>
      <c r="AK7" s="15">
        <f t="shared" si="0"/>
        <v>1863</v>
      </c>
      <c r="AL7" s="15">
        <f t="shared" si="0"/>
        <v>1340</v>
      </c>
      <c r="AM7" s="15">
        <f t="shared" si="0"/>
        <v>1592</v>
      </c>
      <c r="AQ7" s="15">
        <f t="shared" ref="AQ7:AV7" si="1">SUM(AQ8:AQ12)</f>
        <v>1393</v>
      </c>
      <c r="AR7" s="15">
        <f t="shared" si="1"/>
        <v>42250</v>
      </c>
      <c r="AS7" s="15">
        <f t="shared" si="1"/>
        <v>4167</v>
      </c>
      <c r="AT7" s="15">
        <f t="shared" si="1"/>
        <v>3987</v>
      </c>
      <c r="AU7" s="15">
        <f t="shared" si="1"/>
        <v>16975</v>
      </c>
      <c r="AV7" s="15">
        <f t="shared" si="1"/>
        <v>1727</v>
      </c>
      <c r="AW7" s="1"/>
      <c r="AX7" s="16"/>
    </row>
    <row r="8" spans="1:50" x14ac:dyDescent="0.25">
      <c r="A8" s="1"/>
      <c r="B8" s="1"/>
      <c r="C8" s="1"/>
      <c r="D8" s="1"/>
      <c r="E8" s="17" t="s">
        <v>44</v>
      </c>
      <c r="F8" s="18">
        <f>SUM(G8:AM8)</f>
        <v>58278</v>
      </c>
      <c r="G8" s="19">
        <v>873</v>
      </c>
      <c r="H8" s="19">
        <v>980</v>
      </c>
      <c r="I8" s="19">
        <v>1068</v>
      </c>
      <c r="J8" s="19">
        <v>1136</v>
      </c>
      <c r="K8" s="19">
        <v>1187</v>
      </c>
      <c r="L8" s="19">
        <v>1224</v>
      </c>
      <c r="M8" s="19">
        <v>1247</v>
      </c>
      <c r="N8" s="19">
        <v>1259</v>
      </c>
      <c r="O8" s="19">
        <v>1262</v>
      </c>
      <c r="P8" s="19">
        <v>1258</v>
      </c>
      <c r="Q8" s="19">
        <v>1245</v>
      </c>
      <c r="R8" s="19">
        <v>1223</v>
      </c>
      <c r="S8" s="19">
        <v>1206</v>
      </c>
      <c r="T8" s="19">
        <v>1203</v>
      </c>
      <c r="U8" s="19">
        <v>1205</v>
      </c>
      <c r="V8" s="19">
        <v>1204</v>
      </c>
      <c r="W8" s="19">
        <v>1200</v>
      </c>
      <c r="X8" s="19">
        <v>1190</v>
      </c>
      <c r="Y8" s="19">
        <v>1171</v>
      </c>
      <c r="Z8" s="19">
        <v>1144</v>
      </c>
      <c r="AA8" s="19">
        <v>5351</v>
      </c>
      <c r="AB8" s="19">
        <v>4806</v>
      </c>
      <c r="AC8" s="19">
        <v>4048</v>
      </c>
      <c r="AD8" s="19">
        <v>3789</v>
      </c>
      <c r="AE8" s="19">
        <v>3423</v>
      </c>
      <c r="AF8" s="19">
        <v>2811</v>
      </c>
      <c r="AG8" s="19">
        <v>2361</v>
      </c>
      <c r="AH8" s="19">
        <v>2147</v>
      </c>
      <c r="AI8" s="19">
        <v>1785</v>
      </c>
      <c r="AJ8" s="19">
        <v>1510</v>
      </c>
      <c r="AK8" s="19">
        <v>1050</v>
      </c>
      <c r="AL8" s="19">
        <v>801</v>
      </c>
      <c r="AM8" s="19">
        <v>911</v>
      </c>
      <c r="AQ8" s="19">
        <v>894</v>
      </c>
      <c r="AR8" s="20">
        <v>28757</v>
      </c>
      <c r="AS8" s="21">
        <v>2954</v>
      </c>
      <c r="AT8" s="21">
        <v>2827</v>
      </c>
      <c r="AU8" s="21">
        <v>11811</v>
      </c>
      <c r="AV8" s="22">
        <v>1108</v>
      </c>
      <c r="AW8" s="1"/>
      <c r="AX8" s="16"/>
    </row>
    <row r="9" spans="1:50" x14ac:dyDescent="0.25">
      <c r="A9" s="1"/>
      <c r="B9" s="1"/>
      <c r="C9" s="1"/>
      <c r="D9" s="1"/>
      <c r="E9" s="17" t="s">
        <v>45</v>
      </c>
      <c r="F9" s="18">
        <f t="shared" ref="F9:F12" si="2">SUM(G9:AM9)</f>
        <v>13208</v>
      </c>
      <c r="G9" s="19">
        <v>200</v>
      </c>
      <c r="H9" s="19">
        <v>204</v>
      </c>
      <c r="I9" s="19">
        <v>210</v>
      </c>
      <c r="J9" s="19">
        <v>216</v>
      </c>
      <c r="K9" s="19">
        <v>221</v>
      </c>
      <c r="L9" s="19">
        <v>227</v>
      </c>
      <c r="M9" s="19">
        <v>233</v>
      </c>
      <c r="N9" s="19">
        <v>239</v>
      </c>
      <c r="O9" s="19">
        <v>244</v>
      </c>
      <c r="P9" s="19">
        <v>248</v>
      </c>
      <c r="Q9" s="19">
        <v>251</v>
      </c>
      <c r="R9" s="19">
        <v>255</v>
      </c>
      <c r="S9" s="19">
        <v>255</v>
      </c>
      <c r="T9" s="19">
        <v>253</v>
      </c>
      <c r="U9" s="19">
        <v>249</v>
      </c>
      <c r="V9" s="19">
        <v>244</v>
      </c>
      <c r="W9" s="19">
        <v>239</v>
      </c>
      <c r="X9" s="19">
        <v>232</v>
      </c>
      <c r="Y9" s="19">
        <v>223</v>
      </c>
      <c r="Z9" s="19">
        <v>212</v>
      </c>
      <c r="AA9" s="19">
        <v>939</v>
      </c>
      <c r="AB9" s="19">
        <v>882</v>
      </c>
      <c r="AC9" s="19">
        <v>782</v>
      </c>
      <c r="AD9" s="19">
        <v>734</v>
      </c>
      <c r="AE9" s="19">
        <v>669</v>
      </c>
      <c r="AF9" s="19">
        <v>641</v>
      </c>
      <c r="AG9" s="19">
        <v>640</v>
      </c>
      <c r="AH9" s="19">
        <v>689</v>
      </c>
      <c r="AI9" s="19">
        <v>697</v>
      </c>
      <c r="AJ9" s="19">
        <v>643</v>
      </c>
      <c r="AK9" s="19">
        <v>473</v>
      </c>
      <c r="AL9" s="19">
        <v>331</v>
      </c>
      <c r="AM9" s="19">
        <v>433</v>
      </c>
      <c r="AQ9" s="19">
        <v>206</v>
      </c>
      <c r="AR9" s="20">
        <v>6651</v>
      </c>
      <c r="AS9" s="21">
        <v>595</v>
      </c>
      <c r="AT9" s="21">
        <v>516</v>
      </c>
      <c r="AU9" s="21">
        <v>2295</v>
      </c>
      <c r="AV9" s="22">
        <v>255</v>
      </c>
      <c r="AW9" s="1"/>
      <c r="AX9" s="16"/>
    </row>
    <row r="10" spans="1:50" x14ac:dyDescent="0.25">
      <c r="A10" s="23"/>
      <c r="B10" s="23"/>
      <c r="C10" s="23"/>
      <c r="D10" s="23"/>
      <c r="E10" s="24" t="s">
        <v>46</v>
      </c>
      <c r="F10" s="18">
        <f t="shared" si="2"/>
        <v>7700</v>
      </c>
      <c r="G10" s="25">
        <v>165</v>
      </c>
      <c r="H10" s="25">
        <v>165</v>
      </c>
      <c r="I10" s="25">
        <v>164</v>
      </c>
      <c r="J10" s="25">
        <v>162</v>
      </c>
      <c r="K10" s="25">
        <v>158</v>
      </c>
      <c r="L10" s="25">
        <v>153</v>
      </c>
      <c r="M10" s="25">
        <v>148</v>
      </c>
      <c r="N10" s="25">
        <v>143</v>
      </c>
      <c r="O10" s="25">
        <v>138</v>
      </c>
      <c r="P10" s="25">
        <v>135</v>
      </c>
      <c r="Q10" s="25">
        <v>129</v>
      </c>
      <c r="R10" s="25">
        <v>124</v>
      </c>
      <c r="S10" s="25">
        <v>122</v>
      </c>
      <c r="T10" s="25">
        <v>124</v>
      </c>
      <c r="U10" s="25">
        <v>130</v>
      </c>
      <c r="V10" s="25">
        <v>134</v>
      </c>
      <c r="W10" s="25">
        <v>139</v>
      </c>
      <c r="X10" s="25">
        <v>144</v>
      </c>
      <c r="Y10" s="25">
        <v>148</v>
      </c>
      <c r="Z10" s="25">
        <v>151</v>
      </c>
      <c r="AA10" s="25">
        <v>780</v>
      </c>
      <c r="AB10" s="25">
        <v>737</v>
      </c>
      <c r="AC10" s="25">
        <v>606</v>
      </c>
      <c r="AD10" s="25">
        <v>486</v>
      </c>
      <c r="AE10" s="25">
        <v>443</v>
      </c>
      <c r="AF10" s="25">
        <v>347</v>
      </c>
      <c r="AG10" s="25">
        <v>315</v>
      </c>
      <c r="AH10" s="25">
        <v>274</v>
      </c>
      <c r="AI10" s="25">
        <v>213</v>
      </c>
      <c r="AJ10" s="25">
        <v>217</v>
      </c>
      <c r="AK10" s="25">
        <v>175</v>
      </c>
      <c r="AL10" s="25">
        <v>104</v>
      </c>
      <c r="AM10" s="25">
        <v>127</v>
      </c>
      <c r="AQ10" s="25">
        <v>170</v>
      </c>
      <c r="AR10" s="26">
        <v>3784</v>
      </c>
      <c r="AS10" s="27">
        <v>323</v>
      </c>
      <c r="AT10" s="27">
        <v>374</v>
      </c>
      <c r="AU10" s="27">
        <v>1625</v>
      </c>
      <c r="AV10" s="28">
        <v>211</v>
      </c>
      <c r="AW10" s="23"/>
      <c r="AX10" s="29"/>
    </row>
    <row r="11" spans="1:50" x14ac:dyDescent="0.25">
      <c r="A11" s="23"/>
      <c r="B11" s="23"/>
      <c r="C11" s="23"/>
      <c r="D11" s="23"/>
      <c r="E11" s="24" t="s">
        <v>47</v>
      </c>
      <c r="F11" s="18">
        <f t="shared" si="2"/>
        <v>4444</v>
      </c>
      <c r="G11" s="25">
        <v>75</v>
      </c>
      <c r="H11" s="25">
        <v>79</v>
      </c>
      <c r="I11" s="25">
        <v>83</v>
      </c>
      <c r="J11" s="25">
        <v>85</v>
      </c>
      <c r="K11" s="25">
        <v>87</v>
      </c>
      <c r="L11" s="25">
        <v>89</v>
      </c>
      <c r="M11" s="25">
        <v>89</v>
      </c>
      <c r="N11" s="25">
        <v>90</v>
      </c>
      <c r="O11" s="25">
        <v>89</v>
      </c>
      <c r="P11" s="25">
        <v>89</v>
      </c>
      <c r="Q11" s="25">
        <v>88</v>
      </c>
      <c r="R11" s="25">
        <v>88</v>
      </c>
      <c r="S11" s="25">
        <v>86</v>
      </c>
      <c r="T11" s="25">
        <v>84</v>
      </c>
      <c r="U11" s="25">
        <v>83</v>
      </c>
      <c r="V11" s="25">
        <v>80</v>
      </c>
      <c r="W11" s="25">
        <v>76</v>
      </c>
      <c r="X11" s="25">
        <v>76</v>
      </c>
      <c r="Y11" s="25">
        <v>80</v>
      </c>
      <c r="Z11" s="25">
        <v>86</v>
      </c>
      <c r="AA11" s="25">
        <v>475</v>
      </c>
      <c r="AB11" s="25">
        <v>360</v>
      </c>
      <c r="AC11" s="25">
        <v>271</v>
      </c>
      <c r="AD11" s="25">
        <v>255</v>
      </c>
      <c r="AE11" s="25">
        <v>231</v>
      </c>
      <c r="AF11" s="25">
        <v>215</v>
      </c>
      <c r="AG11" s="25">
        <v>165</v>
      </c>
      <c r="AH11" s="25">
        <v>181</v>
      </c>
      <c r="AI11" s="25">
        <v>136</v>
      </c>
      <c r="AJ11" s="25">
        <v>171</v>
      </c>
      <c r="AK11" s="25">
        <v>132</v>
      </c>
      <c r="AL11" s="25">
        <v>72</v>
      </c>
      <c r="AM11" s="25">
        <v>98</v>
      </c>
      <c r="AQ11" s="25">
        <v>79</v>
      </c>
      <c r="AR11" s="26">
        <v>2158</v>
      </c>
      <c r="AS11" s="27">
        <v>220</v>
      </c>
      <c r="AT11" s="27">
        <v>193</v>
      </c>
      <c r="AU11" s="27">
        <v>857</v>
      </c>
      <c r="AV11" s="28">
        <v>98</v>
      </c>
      <c r="AW11" s="23"/>
      <c r="AX11" s="29"/>
    </row>
    <row r="12" spans="1:50" x14ac:dyDescent="0.25">
      <c r="A12" s="23"/>
      <c r="B12" s="23"/>
      <c r="C12" s="23"/>
      <c r="D12" s="30"/>
      <c r="E12" s="31" t="s">
        <v>48</v>
      </c>
      <c r="F12" s="18">
        <f t="shared" si="2"/>
        <v>2177</v>
      </c>
      <c r="G12" s="32">
        <v>41</v>
      </c>
      <c r="H12" s="32">
        <v>42</v>
      </c>
      <c r="I12" s="32">
        <v>42</v>
      </c>
      <c r="J12" s="32">
        <v>41</v>
      </c>
      <c r="K12" s="32">
        <v>41</v>
      </c>
      <c r="L12" s="32">
        <v>39</v>
      </c>
      <c r="M12" s="32">
        <v>38</v>
      </c>
      <c r="N12" s="32">
        <v>36</v>
      </c>
      <c r="O12" s="32">
        <v>35</v>
      </c>
      <c r="P12" s="32">
        <v>33</v>
      </c>
      <c r="Q12" s="32">
        <v>32</v>
      </c>
      <c r="R12" s="32">
        <v>30</v>
      </c>
      <c r="S12" s="32">
        <v>31</v>
      </c>
      <c r="T12" s="32">
        <v>34</v>
      </c>
      <c r="U12" s="32">
        <v>39</v>
      </c>
      <c r="V12" s="32">
        <v>44</v>
      </c>
      <c r="W12" s="32">
        <v>48</v>
      </c>
      <c r="X12" s="32">
        <v>52</v>
      </c>
      <c r="Y12" s="32">
        <v>54</v>
      </c>
      <c r="Z12" s="32">
        <v>51</v>
      </c>
      <c r="AA12" s="32">
        <v>250</v>
      </c>
      <c r="AB12" s="32">
        <v>221</v>
      </c>
      <c r="AC12" s="32">
        <v>180</v>
      </c>
      <c r="AD12" s="32">
        <v>153</v>
      </c>
      <c r="AE12" s="32">
        <v>129</v>
      </c>
      <c r="AF12" s="32">
        <v>96</v>
      </c>
      <c r="AG12" s="32">
        <v>97</v>
      </c>
      <c r="AH12" s="32">
        <v>51</v>
      </c>
      <c r="AI12" s="32">
        <v>55</v>
      </c>
      <c r="AJ12" s="32">
        <v>54</v>
      </c>
      <c r="AK12" s="32">
        <v>33</v>
      </c>
      <c r="AL12" s="32">
        <v>32</v>
      </c>
      <c r="AM12" s="32">
        <v>23</v>
      </c>
      <c r="AQ12" s="32">
        <v>44</v>
      </c>
      <c r="AR12" s="33">
        <v>900</v>
      </c>
      <c r="AS12" s="34">
        <v>75</v>
      </c>
      <c r="AT12" s="34">
        <v>77</v>
      </c>
      <c r="AU12" s="34">
        <v>387</v>
      </c>
      <c r="AV12" s="35">
        <v>55</v>
      </c>
      <c r="AW12" s="23"/>
      <c r="AX12" s="36"/>
    </row>
    <row r="14" spans="1:50" ht="18.75" x14ac:dyDescent="0.3">
      <c r="E14" s="8" t="s">
        <v>49</v>
      </c>
    </row>
    <row r="15" spans="1:50" ht="21" x14ac:dyDescent="0.25">
      <c r="A15" s="1"/>
      <c r="B15" s="1"/>
      <c r="C15" s="1"/>
      <c r="D15" s="1"/>
      <c r="E15" s="153" t="s">
        <v>1</v>
      </c>
      <c r="F15" s="43" t="s">
        <v>2</v>
      </c>
      <c r="G15" s="44" t="s">
        <v>3</v>
      </c>
      <c r="H15" s="44" t="s">
        <v>4</v>
      </c>
      <c r="I15" s="44" t="s">
        <v>5</v>
      </c>
      <c r="J15" s="44" t="s">
        <v>6</v>
      </c>
      <c r="K15" s="44" t="s">
        <v>7</v>
      </c>
      <c r="L15" s="44" t="s">
        <v>8</v>
      </c>
      <c r="M15" s="44" t="s">
        <v>9</v>
      </c>
      <c r="N15" s="44" t="s">
        <v>10</v>
      </c>
      <c r="O15" s="44" t="s">
        <v>11</v>
      </c>
      <c r="P15" s="44" t="s">
        <v>12</v>
      </c>
      <c r="Q15" s="44" t="s">
        <v>13</v>
      </c>
      <c r="R15" s="44" t="s">
        <v>14</v>
      </c>
      <c r="S15" s="44" t="s">
        <v>15</v>
      </c>
      <c r="T15" s="44" t="s">
        <v>16</v>
      </c>
      <c r="U15" s="44" t="s">
        <v>17</v>
      </c>
      <c r="V15" s="44" t="s">
        <v>18</v>
      </c>
      <c r="W15" s="44" t="s">
        <v>19</v>
      </c>
      <c r="X15" s="44" t="s">
        <v>20</v>
      </c>
      <c r="Y15" s="44" t="s">
        <v>21</v>
      </c>
      <c r="Z15" s="44" t="s">
        <v>22</v>
      </c>
      <c r="AA15" s="44" t="s">
        <v>23</v>
      </c>
      <c r="AB15" s="44" t="s">
        <v>24</v>
      </c>
      <c r="AC15" s="44" t="s">
        <v>25</v>
      </c>
      <c r="AD15" s="44" t="s">
        <v>26</v>
      </c>
      <c r="AE15" s="44" t="s">
        <v>27</v>
      </c>
      <c r="AF15" s="44" t="s">
        <v>28</v>
      </c>
      <c r="AG15" s="44" t="s">
        <v>29</v>
      </c>
      <c r="AH15" s="44" t="s">
        <v>30</v>
      </c>
      <c r="AI15" s="44" t="s">
        <v>31</v>
      </c>
      <c r="AJ15" s="44" t="s">
        <v>32</v>
      </c>
      <c r="AK15" s="44" t="s">
        <v>33</v>
      </c>
      <c r="AL15" s="44" t="s">
        <v>34</v>
      </c>
      <c r="AM15" s="44" t="s">
        <v>35</v>
      </c>
      <c r="AQ15" s="43" t="s">
        <v>36</v>
      </c>
      <c r="AR15" s="9" t="s">
        <v>37</v>
      </c>
      <c r="AS15" s="10" t="s">
        <v>38</v>
      </c>
      <c r="AT15" s="11"/>
      <c r="AU15" s="11"/>
      <c r="AV15" s="11"/>
      <c r="AW15" s="1"/>
      <c r="AX15" s="4"/>
    </row>
    <row r="16" spans="1:50" ht="17.25" customHeight="1" x14ac:dyDescent="0.25">
      <c r="A16" s="1"/>
      <c r="B16" s="1"/>
      <c r="C16" s="1"/>
      <c r="D16" s="1"/>
      <c r="E16" s="154"/>
      <c r="F16" s="46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Q16" s="43"/>
      <c r="AR16" s="12"/>
      <c r="AS16" s="11" t="s">
        <v>39</v>
      </c>
      <c r="AT16" s="11" t="s">
        <v>40</v>
      </c>
      <c r="AU16" s="11" t="s">
        <v>41</v>
      </c>
      <c r="AV16" s="43" t="s">
        <v>42</v>
      </c>
      <c r="AW16" s="1"/>
      <c r="AX16" s="4"/>
    </row>
    <row r="17" spans="1:50" x14ac:dyDescent="0.25">
      <c r="A17" s="1"/>
      <c r="B17" s="1"/>
      <c r="C17" s="1"/>
      <c r="D17" s="1"/>
      <c r="E17" s="13" t="s">
        <v>43</v>
      </c>
      <c r="F17" s="14">
        <f>SUM(F18:F22)</f>
        <v>90167</v>
      </c>
      <c r="G17" s="15">
        <f t="shared" ref="G17:AM17" si="3">SUM(G18:G22)</f>
        <v>1449</v>
      </c>
      <c r="H17" s="15">
        <f t="shared" si="3"/>
        <v>1436</v>
      </c>
      <c r="I17" s="15">
        <f t="shared" si="3"/>
        <v>1445</v>
      </c>
      <c r="J17" s="15">
        <f t="shared" si="3"/>
        <v>1453</v>
      </c>
      <c r="K17" s="15">
        <f t="shared" si="3"/>
        <v>1482</v>
      </c>
      <c r="L17" s="15">
        <f t="shared" si="3"/>
        <v>1513</v>
      </c>
      <c r="M17" s="15">
        <f t="shared" si="3"/>
        <v>1548</v>
      </c>
      <c r="N17" s="15">
        <f t="shared" si="3"/>
        <v>1589</v>
      </c>
      <c r="O17" s="15">
        <f t="shared" si="3"/>
        <v>1630</v>
      </c>
      <c r="P17" s="15">
        <f t="shared" si="3"/>
        <v>1665</v>
      </c>
      <c r="Q17" s="15">
        <f t="shared" si="3"/>
        <v>1711</v>
      </c>
      <c r="R17" s="15">
        <f t="shared" si="3"/>
        <v>1756</v>
      </c>
      <c r="S17" s="15">
        <f t="shared" si="3"/>
        <v>1792</v>
      </c>
      <c r="T17" s="15">
        <f t="shared" si="3"/>
        <v>1800</v>
      </c>
      <c r="U17" s="15">
        <f t="shared" si="3"/>
        <v>1794</v>
      </c>
      <c r="V17" s="15">
        <f t="shared" si="3"/>
        <v>1792</v>
      </c>
      <c r="W17" s="15">
        <f t="shared" si="3"/>
        <v>1785</v>
      </c>
      <c r="X17" s="15">
        <f t="shared" si="3"/>
        <v>1776</v>
      </c>
      <c r="Y17" s="15">
        <f t="shared" si="3"/>
        <v>1765</v>
      </c>
      <c r="Z17" s="15">
        <f t="shared" si="3"/>
        <v>1753</v>
      </c>
      <c r="AA17" s="15">
        <f t="shared" si="3"/>
        <v>8414</v>
      </c>
      <c r="AB17" s="15">
        <f t="shared" si="3"/>
        <v>7275</v>
      </c>
      <c r="AC17" s="15">
        <f t="shared" si="3"/>
        <v>7133</v>
      </c>
      <c r="AD17" s="15">
        <f t="shared" si="3"/>
        <v>6146</v>
      </c>
      <c r="AE17" s="15">
        <f t="shared" si="3"/>
        <v>5420</v>
      </c>
      <c r="AF17" s="15">
        <f t="shared" si="3"/>
        <v>4301</v>
      </c>
      <c r="AG17" s="15">
        <f t="shared" si="3"/>
        <v>3424</v>
      </c>
      <c r="AH17" s="15">
        <f t="shared" si="3"/>
        <v>3626</v>
      </c>
      <c r="AI17" s="15">
        <f t="shared" si="3"/>
        <v>3474</v>
      </c>
      <c r="AJ17" s="15">
        <f t="shared" si="3"/>
        <v>2803</v>
      </c>
      <c r="AK17" s="15">
        <f t="shared" si="3"/>
        <v>2195</v>
      </c>
      <c r="AL17" s="15">
        <f t="shared" si="3"/>
        <v>1542</v>
      </c>
      <c r="AM17" s="15">
        <f t="shared" si="3"/>
        <v>1480</v>
      </c>
      <c r="AQ17" s="15">
        <f t="shared" ref="AQ17:AV17" si="4">SUM(AQ18:AQ22)</f>
        <v>1441</v>
      </c>
      <c r="AR17" s="15">
        <f t="shared" si="4"/>
        <v>44317</v>
      </c>
      <c r="AS17" s="15">
        <f t="shared" si="4"/>
        <v>4326</v>
      </c>
      <c r="AT17" s="15">
        <f t="shared" si="4"/>
        <v>4701</v>
      </c>
      <c r="AU17" s="15">
        <f t="shared" si="4"/>
        <v>21316</v>
      </c>
      <c r="AV17" s="15">
        <f t="shared" si="4"/>
        <v>1861</v>
      </c>
      <c r="AW17" s="1"/>
      <c r="AX17" s="16"/>
    </row>
    <row r="18" spans="1:50" x14ac:dyDescent="0.25">
      <c r="A18" s="1"/>
      <c r="B18" s="1"/>
      <c r="C18" s="1"/>
      <c r="D18" s="1"/>
      <c r="E18" s="17" t="s">
        <v>44</v>
      </c>
      <c r="F18" s="18">
        <f>SUM(G18:AM18)</f>
        <v>61380</v>
      </c>
      <c r="G18" s="19">
        <f>SUM(G28,G40)</f>
        <v>820</v>
      </c>
      <c r="H18" s="19">
        <f t="shared" ref="H18:AM22" si="5">SUM(H28,H40)</f>
        <v>836</v>
      </c>
      <c r="I18" s="19">
        <f t="shared" si="5"/>
        <v>857</v>
      </c>
      <c r="J18" s="19">
        <f t="shared" si="5"/>
        <v>879</v>
      </c>
      <c r="K18" s="19">
        <f t="shared" si="5"/>
        <v>905</v>
      </c>
      <c r="L18" s="19">
        <f t="shared" si="5"/>
        <v>934</v>
      </c>
      <c r="M18" s="19">
        <f t="shared" si="5"/>
        <v>961</v>
      </c>
      <c r="N18" s="19">
        <f t="shared" si="5"/>
        <v>990</v>
      </c>
      <c r="O18" s="19">
        <f t="shared" si="5"/>
        <v>1019</v>
      </c>
      <c r="P18" s="19">
        <f t="shared" si="5"/>
        <v>1050</v>
      </c>
      <c r="Q18" s="19">
        <f t="shared" si="5"/>
        <v>1078</v>
      </c>
      <c r="R18" s="19">
        <f t="shared" si="5"/>
        <v>1104</v>
      </c>
      <c r="S18" s="19">
        <f t="shared" si="5"/>
        <v>1133</v>
      </c>
      <c r="T18" s="19">
        <f t="shared" si="5"/>
        <v>1159</v>
      </c>
      <c r="U18" s="19">
        <f t="shared" si="5"/>
        <v>1183</v>
      </c>
      <c r="V18" s="19">
        <f t="shared" si="5"/>
        <v>1207</v>
      </c>
      <c r="W18" s="19">
        <f t="shared" si="5"/>
        <v>1228</v>
      </c>
      <c r="X18" s="19">
        <f t="shared" si="5"/>
        <v>1239</v>
      </c>
      <c r="Y18" s="19">
        <f t="shared" si="5"/>
        <v>1236</v>
      </c>
      <c r="Z18" s="19">
        <f t="shared" si="5"/>
        <v>1223</v>
      </c>
      <c r="AA18" s="19">
        <f t="shared" si="5"/>
        <v>5790</v>
      </c>
      <c r="AB18" s="19">
        <f t="shared" si="5"/>
        <v>4744</v>
      </c>
      <c r="AC18" s="19">
        <f t="shared" si="5"/>
        <v>4961</v>
      </c>
      <c r="AD18" s="19">
        <f t="shared" si="5"/>
        <v>4343</v>
      </c>
      <c r="AE18" s="19">
        <f t="shared" si="5"/>
        <v>3872</v>
      </c>
      <c r="AF18" s="19">
        <f t="shared" si="5"/>
        <v>3035</v>
      </c>
      <c r="AG18" s="19">
        <f t="shared" si="5"/>
        <v>2450</v>
      </c>
      <c r="AH18" s="19">
        <f t="shared" si="5"/>
        <v>2782</v>
      </c>
      <c r="AI18" s="19">
        <f t="shared" si="5"/>
        <v>2489</v>
      </c>
      <c r="AJ18" s="19">
        <f t="shared" si="5"/>
        <v>2050</v>
      </c>
      <c r="AK18" s="19">
        <f t="shared" si="5"/>
        <v>1505</v>
      </c>
      <c r="AL18" s="19">
        <f t="shared" si="5"/>
        <v>1176</v>
      </c>
      <c r="AM18" s="19">
        <f t="shared" si="5"/>
        <v>1142</v>
      </c>
      <c r="AQ18" s="19">
        <f t="shared" ref="AQ18:AV22" si="6">SUM(AQ28,AQ40)</f>
        <v>826</v>
      </c>
      <c r="AR18" s="19">
        <f t="shared" si="6"/>
        <v>30025</v>
      </c>
      <c r="AS18" s="19">
        <f t="shared" si="6"/>
        <v>2731</v>
      </c>
      <c r="AT18" s="19">
        <f t="shared" si="6"/>
        <v>3338</v>
      </c>
      <c r="AU18" s="19">
        <f t="shared" si="6"/>
        <v>14814</v>
      </c>
      <c r="AV18" s="19">
        <f t="shared" si="6"/>
        <v>1164</v>
      </c>
      <c r="AW18" s="1"/>
      <c r="AX18" s="16"/>
    </row>
    <row r="19" spans="1:50" x14ac:dyDescent="0.25">
      <c r="A19" s="1"/>
      <c r="B19" s="1"/>
      <c r="C19" s="1"/>
      <c r="D19" s="1"/>
      <c r="E19" s="17" t="s">
        <v>45</v>
      </c>
      <c r="F19" s="18">
        <f t="shared" ref="F19:F22" si="7">SUM(G19:AM19)</f>
        <v>2328</v>
      </c>
      <c r="G19" s="19">
        <f t="shared" ref="G19:V22" si="8">SUM(G29,G41)</f>
        <v>47</v>
      </c>
      <c r="H19" s="19">
        <f t="shared" si="8"/>
        <v>41</v>
      </c>
      <c r="I19" s="19">
        <f t="shared" si="8"/>
        <v>39</v>
      </c>
      <c r="J19" s="19">
        <f t="shared" si="8"/>
        <v>37</v>
      </c>
      <c r="K19" s="19">
        <f t="shared" si="8"/>
        <v>34</v>
      </c>
      <c r="L19" s="19">
        <f t="shared" si="8"/>
        <v>34</v>
      </c>
      <c r="M19" s="19">
        <f t="shared" si="8"/>
        <v>34</v>
      </c>
      <c r="N19" s="19">
        <f t="shared" si="8"/>
        <v>37</v>
      </c>
      <c r="O19" s="19">
        <f t="shared" si="8"/>
        <v>38</v>
      </c>
      <c r="P19" s="19">
        <f t="shared" si="8"/>
        <v>36</v>
      </c>
      <c r="Q19" s="19">
        <f t="shared" si="8"/>
        <v>40</v>
      </c>
      <c r="R19" s="19">
        <f t="shared" si="8"/>
        <v>42</v>
      </c>
      <c r="S19" s="19">
        <f t="shared" si="8"/>
        <v>43</v>
      </c>
      <c r="T19" s="19">
        <f t="shared" si="8"/>
        <v>43</v>
      </c>
      <c r="U19" s="19">
        <f t="shared" si="8"/>
        <v>41</v>
      </c>
      <c r="V19" s="19">
        <f t="shared" si="8"/>
        <v>44</v>
      </c>
      <c r="W19" s="19">
        <f t="shared" si="5"/>
        <v>44</v>
      </c>
      <c r="X19" s="19">
        <f t="shared" si="5"/>
        <v>44</v>
      </c>
      <c r="Y19" s="19">
        <f t="shared" si="5"/>
        <v>42</v>
      </c>
      <c r="Z19" s="19">
        <f t="shared" si="5"/>
        <v>37</v>
      </c>
      <c r="AA19" s="19">
        <f t="shared" si="5"/>
        <v>177</v>
      </c>
      <c r="AB19" s="19">
        <f t="shared" si="5"/>
        <v>171</v>
      </c>
      <c r="AC19" s="19">
        <f t="shared" si="5"/>
        <v>168</v>
      </c>
      <c r="AD19" s="19">
        <f t="shared" si="5"/>
        <v>146</v>
      </c>
      <c r="AE19" s="19">
        <f t="shared" si="5"/>
        <v>131</v>
      </c>
      <c r="AF19" s="19">
        <f t="shared" si="5"/>
        <v>120</v>
      </c>
      <c r="AG19" s="19">
        <f t="shared" si="5"/>
        <v>98</v>
      </c>
      <c r="AH19" s="19">
        <f t="shared" si="5"/>
        <v>93</v>
      </c>
      <c r="AI19" s="19">
        <f t="shared" si="5"/>
        <v>108</v>
      </c>
      <c r="AJ19" s="19">
        <f t="shared" si="5"/>
        <v>91</v>
      </c>
      <c r="AK19" s="19">
        <f t="shared" si="5"/>
        <v>90</v>
      </c>
      <c r="AL19" s="19">
        <f t="shared" si="5"/>
        <v>68</v>
      </c>
      <c r="AM19" s="19">
        <f t="shared" si="5"/>
        <v>70</v>
      </c>
      <c r="AQ19" s="19">
        <f t="shared" si="6"/>
        <v>52</v>
      </c>
      <c r="AR19" s="19">
        <f t="shared" si="6"/>
        <v>1140</v>
      </c>
      <c r="AS19" s="19">
        <f t="shared" si="6"/>
        <v>179</v>
      </c>
      <c r="AT19" s="19">
        <f t="shared" si="6"/>
        <v>112</v>
      </c>
      <c r="AU19" s="19">
        <f t="shared" si="6"/>
        <v>499</v>
      </c>
      <c r="AV19" s="19">
        <f t="shared" si="6"/>
        <v>62</v>
      </c>
      <c r="AW19" s="1"/>
      <c r="AX19" s="16"/>
    </row>
    <row r="20" spans="1:50" x14ac:dyDescent="0.25">
      <c r="A20" s="23"/>
      <c r="B20" s="23"/>
      <c r="C20" s="23"/>
      <c r="D20" s="23"/>
      <c r="E20" s="24" t="s">
        <v>46</v>
      </c>
      <c r="F20" s="18">
        <f t="shared" si="7"/>
        <v>13618</v>
      </c>
      <c r="G20" s="19">
        <f t="shared" si="8"/>
        <v>260</v>
      </c>
      <c r="H20" s="19">
        <f t="shared" si="5"/>
        <v>259</v>
      </c>
      <c r="I20" s="19">
        <f t="shared" si="5"/>
        <v>264</v>
      </c>
      <c r="J20" s="19">
        <f t="shared" si="5"/>
        <v>270</v>
      </c>
      <c r="K20" s="19">
        <f t="shared" si="5"/>
        <v>280</v>
      </c>
      <c r="L20" s="19">
        <f t="shared" si="5"/>
        <v>287</v>
      </c>
      <c r="M20" s="19">
        <f t="shared" si="5"/>
        <v>296</v>
      </c>
      <c r="N20" s="19">
        <f t="shared" si="5"/>
        <v>304</v>
      </c>
      <c r="O20" s="19">
        <f t="shared" si="5"/>
        <v>313</v>
      </c>
      <c r="P20" s="19">
        <f t="shared" si="5"/>
        <v>317</v>
      </c>
      <c r="Q20" s="19">
        <f t="shared" si="5"/>
        <v>324</v>
      </c>
      <c r="R20" s="19">
        <f t="shared" si="5"/>
        <v>330</v>
      </c>
      <c r="S20" s="19">
        <f t="shared" si="5"/>
        <v>330</v>
      </c>
      <c r="T20" s="19">
        <f t="shared" si="5"/>
        <v>318</v>
      </c>
      <c r="U20" s="19">
        <f t="shared" si="5"/>
        <v>303</v>
      </c>
      <c r="V20" s="19">
        <f t="shared" si="5"/>
        <v>281</v>
      </c>
      <c r="W20" s="19">
        <f t="shared" si="5"/>
        <v>262</v>
      </c>
      <c r="X20" s="19">
        <f t="shared" si="5"/>
        <v>246</v>
      </c>
      <c r="Y20" s="19">
        <f t="shared" si="5"/>
        <v>237</v>
      </c>
      <c r="Z20" s="19">
        <f t="shared" si="5"/>
        <v>229</v>
      </c>
      <c r="AA20" s="19">
        <f t="shared" si="5"/>
        <v>1071</v>
      </c>
      <c r="AB20" s="19">
        <f t="shared" si="5"/>
        <v>1065</v>
      </c>
      <c r="AC20" s="19">
        <f t="shared" si="5"/>
        <v>919</v>
      </c>
      <c r="AD20" s="19">
        <f t="shared" si="5"/>
        <v>828</v>
      </c>
      <c r="AE20" s="19">
        <f t="shared" si="5"/>
        <v>806</v>
      </c>
      <c r="AF20" s="19">
        <f t="shared" si="5"/>
        <v>605</v>
      </c>
      <c r="AG20" s="19">
        <f t="shared" si="5"/>
        <v>450</v>
      </c>
      <c r="AH20" s="19">
        <f t="shared" si="5"/>
        <v>423</v>
      </c>
      <c r="AI20" s="19">
        <f t="shared" si="5"/>
        <v>589</v>
      </c>
      <c r="AJ20" s="19">
        <f t="shared" si="5"/>
        <v>395</v>
      </c>
      <c r="AK20" s="19">
        <f t="shared" si="5"/>
        <v>395</v>
      </c>
      <c r="AL20" s="19">
        <f t="shared" si="5"/>
        <v>176</v>
      </c>
      <c r="AM20" s="19">
        <f t="shared" si="5"/>
        <v>186</v>
      </c>
      <c r="AQ20" s="19">
        <f t="shared" si="6"/>
        <v>264</v>
      </c>
      <c r="AR20" s="19">
        <f t="shared" si="6"/>
        <v>6733</v>
      </c>
      <c r="AS20" s="19">
        <f t="shared" si="6"/>
        <v>692</v>
      </c>
      <c r="AT20" s="19">
        <f t="shared" si="6"/>
        <v>636</v>
      </c>
      <c r="AU20" s="19">
        <f t="shared" si="6"/>
        <v>2901</v>
      </c>
      <c r="AV20" s="19">
        <f t="shared" si="6"/>
        <v>264</v>
      </c>
      <c r="AW20" s="23"/>
      <c r="AX20" s="29"/>
    </row>
    <row r="21" spans="1:50" x14ac:dyDescent="0.25">
      <c r="A21" s="23"/>
      <c r="B21" s="23"/>
      <c r="C21" s="23"/>
      <c r="D21" s="23"/>
      <c r="E21" s="24" t="s">
        <v>47</v>
      </c>
      <c r="F21" s="18">
        <f t="shared" si="7"/>
        <v>8196</v>
      </c>
      <c r="G21" s="19">
        <f t="shared" si="8"/>
        <v>183</v>
      </c>
      <c r="H21" s="19">
        <f t="shared" si="5"/>
        <v>168</v>
      </c>
      <c r="I21" s="19">
        <f t="shared" si="5"/>
        <v>160</v>
      </c>
      <c r="J21" s="19">
        <f t="shared" si="5"/>
        <v>148</v>
      </c>
      <c r="K21" s="19">
        <f t="shared" si="5"/>
        <v>146</v>
      </c>
      <c r="L21" s="19">
        <f t="shared" si="5"/>
        <v>141</v>
      </c>
      <c r="M21" s="19">
        <f t="shared" si="5"/>
        <v>140</v>
      </c>
      <c r="N21" s="19">
        <f t="shared" si="5"/>
        <v>140</v>
      </c>
      <c r="O21" s="19">
        <f t="shared" si="5"/>
        <v>143</v>
      </c>
      <c r="P21" s="19">
        <f t="shared" si="5"/>
        <v>141</v>
      </c>
      <c r="Q21" s="19">
        <f t="shared" si="5"/>
        <v>147</v>
      </c>
      <c r="R21" s="19">
        <f t="shared" si="5"/>
        <v>154</v>
      </c>
      <c r="S21" s="19">
        <f t="shared" si="5"/>
        <v>160</v>
      </c>
      <c r="T21" s="19">
        <f t="shared" si="5"/>
        <v>156</v>
      </c>
      <c r="U21" s="19">
        <f t="shared" si="5"/>
        <v>152</v>
      </c>
      <c r="V21" s="19">
        <f t="shared" si="5"/>
        <v>151</v>
      </c>
      <c r="W21" s="19">
        <f t="shared" si="5"/>
        <v>149</v>
      </c>
      <c r="X21" s="19">
        <f t="shared" si="5"/>
        <v>152</v>
      </c>
      <c r="Y21" s="19">
        <f t="shared" si="5"/>
        <v>163</v>
      </c>
      <c r="Z21" s="19">
        <f t="shared" si="5"/>
        <v>185</v>
      </c>
      <c r="AA21" s="19">
        <f t="shared" si="5"/>
        <v>1071</v>
      </c>
      <c r="AB21" s="19">
        <f t="shared" si="5"/>
        <v>993</v>
      </c>
      <c r="AC21" s="19">
        <f t="shared" si="5"/>
        <v>718</v>
      </c>
      <c r="AD21" s="19">
        <f t="shared" si="5"/>
        <v>537</v>
      </c>
      <c r="AE21" s="19">
        <f t="shared" si="5"/>
        <v>384</v>
      </c>
      <c r="AF21" s="19">
        <f t="shared" si="5"/>
        <v>366</v>
      </c>
      <c r="AG21" s="19">
        <f t="shared" si="5"/>
        <v>284</v>
      </c>
      <c r="AH21" s="19">
        <f t="shared" si="5"/>
        <v>219</v>
      </c>
      <c r="AI21" s="19">
        <f t="shared" si="5"/>
        <v>163</v>
      </c>
      <c r="AJ21" s="19">
        <f t="shared" si="5"/>
        <v>151</v>
      </c>
      <c r="AK21" s="19">
        <f t="shared" si="5"/>
        <v>113</v>
      </c>
      <c r="AL21" s="19">
        <f t="shared" si="5"/>
        <v>74</v>
      </c>
      <c r="AM21" s="19">
        <f t="shared" si="5"/>
        <v>44</v>
      </c>
      <c r="AQ21" s="19">
        <f t="shared" si="6"/>
        <v>191</v>
      </c>
      <c r="AR21" s="19">
        <f t="shared" si="6"/>
        <v>4150</v>
      </c>
      <c r="AS21" s="19">
        <f t="shared" si="6"/>
        <v>376</v>
      </c>
      <c r="AT21" s="19">
        <f t="shared" si="6"/>
        <v>375</v>
      </c>
      <c r="AU21" s="19">
        <f t="shared" si="6"/>
        <v>2134</v>
      </c>
      <c r="AV21" s="19">
        <f t="shared" si="6"/>
        <v>226</v>
      </c>
      <c r="AW21" s="23"/>
      <c r="AX21" s="29"/>
    </row>
    <row r="22" spans="1:50" x14ac:dyDescent="0.25">
      <c r="A22" s="23"/>
      <c r="B22" s="23"/>
      <c r="C22" s="23"/>
      <c r="D22" s="23"/>
      <c r="E22" s="31" t="s">
        <v>48</v>
      </c>
      <c r="F22" s="18">
        <f t="shared" si="7"/>
        <v>4645</v>
      </c>
      <c r="G22" s="19">
        <f t="shared" si="8"/>
        <v>139</v>
      </c>
      <c r="H22" s="19">
        <f t="shared" si="5"/>
        <v>132</v>
      </c>
      <c r="I22" s="19">
        <f t="shared" si="5"/>
        <v>125</v>
      </c>
      <c r="J22" s="19">
        <f t="shared" si="5"/>
        <v>119</v>
      </c>
      <c r="K22" s="19">
        <f t="shared" si="5"/>
        <v>117</v>
      </c>
      <c r="L22" s="19">
        <f t="shared" si="5"/>
        <v>117</v>
      </c>
      <c r="M22" s="19">
        <f t="shared" si="5"/>
        <v>117</v>
      </c>
      <c r="N22" s="19">
        <f t="shared" si="5"/>
        <v>118</v>
      </c>
      <c r="O22" s="19">
        <f t="shared" si="5"/>
        <v>117</v>
      </c>
      <c r="P22" s="19">
        <f t="shared" si="5"/>
        <v>121</v>
      </c>
      <c r="Q22" s="19">
        <f t="shared" si="5"/>
        <v>122</v>
      </c>
      <c r="R22" s="19">
        <f t="shared" si="5"/>
        <v>126</v>
      </c>
      <c r="S22" s="19">
        <f t="shared" si="5"/>
        <v>126</v>
      </c>
      <c r="T22" s="19">
        <f t="shared" si="5"/>
        <v>124</v>
      </c>
      <c r="U22" s="19">
        <f t="shared" si="5"/>
        <v>115</v>
      </c>
      <c r="V22" s="19">
        <f t="shared" si="5"/>
        <v>109</v>
      </c>
      <c r="W22" s="19">
        <f t="shared" si="5"/>
        <v>102</v>
      </c>
      <c r="X22" s="19">
        <f t="shared" si="5"/>
        <v>95</v>
      </c>
      <c r="Y22" s="19">
        <f t="shared" si="5"/>
        <v>87</v>
      </c>
      <c r="Z22" s="19">
        <f t="shared" si="5"/>
        <v>79</v>
      </c>
      <c r="AA22" s="19">
        <f t="shared" si="5"/>
        <v>305</v>
      </c>
      <c r="AB22" s="19">
        <f t="shared" si="5"/>
        <v>302</v>
      </c>
      <c r="AC22" s="19">
        <f t="shared" si="5"/>
        <v>367</v>
      </c>
      <c r="AD22" s="19">
        <f t="shared" si="5"/>
        <v>292</v>
      </c>
      <c r="AE22" s="19">
        <f t="shared" si="5"/>
        <v>227</v>
      </c>
      <c r="AF22" s="19">
        <f t="shared" si="5"/>
        <v>175</v>
      </c>
      <c r="AG22" s="19">
        <f t="shared" si="5"/>
        <v>142</v>
      </c>
      <c r="AH22" s="19">
        <f t="shared" si="5"/>
        <v>109</v>
      </c>
      <c r="AI22" s="19">
        <f t="shared" si="5"/>
        <v>125</v>
      </c>
      <c r="AJ22" s="19">
        <f t="shared" si="5"/>
        <v>116</v>
      </c>
      <c r="AK22" s="19">
        <f t="shared" si="5"/>
        <v>92</v>
      </c>
      <c r="AL22" s="19">
        <f t="shared" si="5"/>
        <v>48</v>
      </c>
      <c r="AM22" s="19">
        <f t="shared" si="5"/>
        <v>38</v>
      </c>
      <c r="AQ22" s="19">
        <f t="shared" si="6"/>
        <v>108</v>
      </c>
      <c r="AR22" s="19">
        <f t="shared" si="6"/>
        <v>2269</v>
      </c>
      <c r="AS22" s="19">
        <f t="shared" si="6"/>
        <v>348</v>
      </c>
      <c r="AT22" s="19">
        <f t="shared" si="6"/>
        <v>240</v>
      </c>
      <c r="AU22" s="19">
        <f t="shared" si="6"/>
        <v>968</v>
      </c>
      <c r="AV22" s="19">
        <f t="shared" si="6"/>
        <v>145</v>
      </c>
      <c r="AW22" s="23"/>
      <c r="AX22" s="36"/>
    </row>
    <row r="23" spans="1:50" x14ac:dyDescent="0.25">
      <c r="A23" s="1"/>
      <c r="B23" s="1"/>
      <c r="C23" s="1"/>
      <c r="D23" s="1"/>
      <c r="E23" s="37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Q23" s="39"/>
      <c r="AR23" s="39"/>
      <c r="AS23" s="39"/>
      <c r="AT23" s="39"/>
      <c r="AU23" s="39"/>
      <c r="AV23" s="39"/>
      <c r="AW23" s="1"/>
      <c r="AX23" s="40"/>
    </row>
    <row r="24" spans="1:50" ht="18.75" x14ac:dyDescent="0.3">
      <c r="A24" s="1"/>
      <c r="B24" s="1"/>
      <c r="C24" s="1"/>
      <c r="D24" s="1"/>
      <c r="E24" s="8" t="s">
        <v>50</v>
      </c>
      <c r="F24" s="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Q24" s="4"/>
      <c r="AR24" s="4"/>
      <c r="AS24" s="4"/>
      <c r="AT24" s="4"/>
      <c r="AU24" s="4"/>
      <c r="AV24" s="4"/>
      <c r="AW24" s="7"/>
      <c r="AX24" s="4"/>
    </row>
    <row r="25" spans="1:50" ht="21" x14ac:dyDescent="0.25">
      <c r="A25" s="1"/>
      <c r="B25" s="1"/>
      <c r="C25" s="1"/>
      <c r="D25" s="1"/>
      <c r="E25" s="153" t="s">
        <v>1</v>
      </c>
      <c r="F25" s="43" t="s">
        <v>2</v>
      </c>
      <c r="G25" s="44" t="s">
        <v>3</v>
      </c>
      <c r="H25" s="44" t="s">
        <v>4</v>
      </c>
      <c r="I25" s="44" t="s">
        <v>5</v>
      </c>
      <c r="J25" s="44" t="s">
        <v>6</v>
      </c>
      <c r="K25" s="44" t="s">
        <v>7</v>
      </c>
      <c r="L25" s="44" t="s">
        <v>8</v>
      </c>
      <c r="M25" s="44" t="s">
        <v>9</v>
      </c>
      <c r="N25" s="44" t="s">
        <v>10</v>
      </c>
      <c r="O25" s="44" t="s">
        <v>11</v>
      </c>
      <c r="P25" s="44" t="s">
        <v>12</v>
      </c>
      <c r="Q25" s="44" t="s">
        <v>13</v>
      </c>
      <c r="R25" s="44" t="s">
        <v>14</v>
      </c>
      <c r="S25" s="44" t="s">
        <v>15</v>
      </c>
      <c r="T25" s="44" t="s">
        <v>16</v>
      </c>
      <c r="U25" s="44" t="s">
        <v>17</v>
      </c>
      <c r="V25" s="44" t="s">
        <v>18</v>
      </c>
      <c r="W25" s="44" t="s">
        <v>19</v>
      </c>
      <c r="X25" s="44" t="s">
        <v>20</v>
      </c>
      <c r="Y25" s="44" t="s">
        <v>21</v>
      </c>
      <c r="Z25" s="44" t="s">
        <v>22</v>
      </c>
      <c r="AA25" s="44" t="s">
        <v>23</v>
      </c>
      <c r="AB25" s="44" t="s">
        <v>24</v>
      </c>
      <c r="AC25" s="44" t="s">
        <v>25</v>
      </c>
      <c r="AD25" s="44" t="s">
        <v>26</v>
      </c>
      <c r="AE25" s="44" t="s">
        <v>27</v>
      </c>
      <c r="AF25" s="44" t="s">
        <v>28</v>
      </c>
      <c r="AG25" s="44" t="s">
        <v>29</v>
      </c>
      <c r="AH25" s="44" t="s">
        <v>30</v>
      </c>
      <c r="AI25" s="44" t="s">
        <v>31</v>
      </c>
      <c r="AJ25" s="44" t="s">
        <v>32</v>
      </c>
      <c r="AK25" s="44" t="s">
        <v>33</v>
      </c>
      <c r="AL25" s="44" t="s">
        <v>34</v>
      </c>
      <c r="AM25" s="44" t="s">
        <v>35</v>
      </c>
      <c r="AQ25" s="43" t="s">
        <v>36</v>
      </c>
      <c r="AR25" s="9" t="s">
        <v>37</v>
      </c>
      <c r="AS25" s="10" t="s">
        <v>38</v>
      </c>
      <c r="AT25" s="11"/>
      <c r="AU25" s="11"/>
      <c r="AV25" s="11"/>
      <c r="AW25" s="1"/>
      <c r="AX25" s="4"/>
    </row>
    <row r="26" spans="1:50" ht="15" customHeight="1" x14ac:dyDescent="0.25">
      <c r="A26" s="1"/>
      <c r="B26" s="1"/>
      <c r="C26" s="1"/>
      <c r="D26" s="1"/>
      <c r="E26" s="154"/>
      <c r="F26" s="46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Q26" s="43"/>
      <c r="AR26" s="12"/>
      <c r="AS26" s="11" t="s">
        <v>39</v>
      </c>
      <c r="AT26" s="11" t="s">
        <v>40</v>
      </c>
      <c r="AU26" s="11" t="s">
        <v>41</v>
      </c>
      <c r="AV26" s="43" t="s">
        <v>42</v>
      </c>
      <c r="AW26" s="1"/>
      <c r="AX26" s="4"/>
    </row>
    <row r="27" spans="1:50" x14ac:dyDescent="0.25">
      <c r="A27" s="1"/>
      <c r="B27" s="1"/>
      <c r="C27" s="1"/>
      <c r="D27" s="1"/>
      <c r="E27" s="13" t="s">
        <v>43</v>
      </c>
      <c r="F27" s="14">
        <f>SUM(F28:F32)</f>
        <v>840</v>
      </c>
      <c r="G27" s="15">
        <f t="shared" ref="G27:AM27" si="9">SUM(G28:G32)</f>
        <v>13</v>
      </c>
      <c r="H27" s="15">
        <f t="shared" si="9"/>
        <v>13</v>
      </c>
      <c r="I27" s="15">
        <f t="shared" si="9"/>
        <v>13</v>
      </c>
      <c r="J27" s="15">
        <f t="shared" si="9"/>
        <v>13</v>
      </c>
      <c r="K27" s="15">
        <f t="shared" si="9"/>
        <v>14</v>
      </c>
      <c r="L27" s="15">
        <f t="shared" si="9"/>
        <v>14</v>
      </c>
      <c r="M27" s="15">
        <f t="shared" si="9"/>
        <v>14</v>
      </c>
      <c r="N27" s="15">
        <f t="shared" si="9"/>
        <v>14</v>
      </c>
      <c r="O27" s="15">
        <f t="shared" si="9"/>
        <v>15</v>
      </c>
      <c r="P27" s="15">
        <f t="shared" si="9"/>
        <v>15</v>
      </c>
      <c r="Q27" s="15">
        <f t="shared" si="9"/>
        <v>15</v>
      </c>
      <c r="R27" s="15">
        <f t="shared" si="9"/>
        <v>15</v>
      </c>
      <c r="S27" s="15">
        <f t="shared" si="9"/>
        <v>17</v>
      </c>
      <c r="T27" s="15">
        <f t="shared" si="9"/>
        <v>16</v>
      </c>
      <c r="U27" s="15">
        <f t="shared" si="9"/>
        <v>16</v>
      </c>
      <c r="V27" s="15">
        <f t="shared" si="9"/>
        <v>16</v>
      </c>
      <c r="W27" s="15">
        <f t="shared" si="9"/>
        <v>16</v>
      </c>
      <c r="X27" s="15">
        <f t="shared" si="9"/>
        <v>16</v>
      </c>
      <c r="Y27" s="15">
        <f t="shared" si="9"/>
        <v>17</v>
      </c>
      <c r="Z27" s="15">
        <f t="shared" si="9"/>
        <v>17</v>
      </c>
      <c r="AA27" s="15">
        <f t="shared" si="9"/>
        <v>79</v>
      </c>
      <c r="AB27" s="15">
        <f t="shared" si="9"/>
        <v>69</v>
      </c>
      <c r="AC27" s="15">
        <f t="shared" si="9"/>
        <v>68</v>
      </c>
      <c r="AD27" s="15">
        <f t="shared" si="9"/>
        <v>58</v>
      </c>
      <c r="AE27" s="15">
        <f t="shared" si="9"/>
        <v>51</v>
      </c>
      <c r="AF27" s="15">
        <f t="shared" si="9"/>
        <v>41</v>
      </c>
      <c r="AG27" s="15">
        <f t="shared" si="9"/>
        <v>32</v>
      </c>
      <c r="AH27" s="15">
        <f t="shared" si="9"/>
        <v>34</v>
      </c>
      <c r="AI27" s="15">
        <f t="shared" si="9"/>
        <v>33</v>
      </c>
      <c r="AJ27" s="15">
        <f t="shared" si="9"/>
        <v>26</v>
      </c>
      <c r="AK27" s="15">
        <f t="shared" si="9"/>
        <v>21</v>
      </c>
      <c r="AL27" s="15">
        <f t="shared" si="9"/>
        <v>15</v>
      </c>
      <c r="AM27" s="15">
        <f t="shared" si="9"/>
        <v>14</v>
      </c>
      <c r="AQ27" s="15">
        <f t="shared" ref="AQ27:AV27" si="10">SUM(AQ28:AQ32)</f>
        <v>13</v>
      </c>
      <c r="AR27" s="15">
        <f t="shared" si="10"/>
        <v>417</v>
      </c>
      <c r="AS27" s="15">
        <f t="shared" si="10"/>
        <v>42</v>
      </c>
      <c r="AT27" s="15">
        <f t="shared" si="10"/>
        <v>44</v>
      </c>
      <c r="AU27" s="15">
        <f t="shared" si="10"/>
        <v>200</v>
      </c>
      <c r="AV27" s="15">
        <f t="shared" si="10"/>
        <v>17</v>
      </c>
      <c r="AW27" s="1"/>
      <c r="AX27" s="16"/>
    </row>
    <row r="28" spans="1:50" x14ac:dyDescent="0.25">
      <c r="A28" s="1"/>
      <c r="B28" s="1"/>
      <c r="C28" s="1"/>
      <c r="D28" s="1"/>
      <c r="E28" s="17" t="s">
        <v>44</v>
      </c>
      <c r="F28" s="18">
        <f>SUM(G28:AM28)</f>
        <v>579</v>
      </c>
      <c r="G28" s="41">
        <f>ROUND(G40*0.95/100,0)</f>
        <v>8</v>
      </c>
      <c r="H28" s="19">
        <f t="shared" ref="H28:AM32" si="11">ROUND(H40*0.95/100,0)</f>
        <v>8</v>
      </c>
      <c r="I28" s="19">
        <f t="shared" si="11"/>
        <v>8</v>
      </c>
      <c r="J28" s="19">
        <f t="shared" si="11"/>
        <v>8</v>
      </c>
      <c r="K28" s="19">
        <f t="shared" si="11"/>
        <v>9</v>
      </c>
      <c r="L28" s="19">
        <f t="shared" si="11"/>
        <v>9</v>
      </c>
      <c r="M28" s="19">
        <f t="shared" si="11"/>
        <v>9</v>
      </c>
      <c r="N28" s="19">
        <f t="shared" si="11"/>
        <v>9</v>
      </c>
      <c r="O28" s="19">
        <f t="shared" si="11"/>
        <v>10</v>
      </c>
      <c r="P28" s="19">
        <f t="shared" si="11"/>
        <v>10</v>
      </c>
      <c r="Q28" s="19">
        <f t="shared" si="11"/>
        <v>10</v>
      </c>
      <c r="R28" s="19">
        <f t="shared" si="11"/>
        <v>10</v>
      </c>
      <c r="S28" s="19">
        <f t="shared" si="11"/>
        <v>11</v>
      </c>
      <c r="T28" s="19">
        <f t="shared" si="11"/>
        <v>11</v>
      </c>
      <c r="U28" s="19">
        <f t="shared" si="11"/>
        <v>11</v>
      </c>
      <c r="V28" s="19">
        <f t="shared" si="11"/>
        <v>11</v>
      </c>
      <c r="W28" s="19">
        <f t="shared" si="11"/>
        <v>12</v>
      </c>
      <c r="X28" s="19">
        <f t="shared" si="11"/>
        <v>12</v>
      </c>
      <c r="Y28" s="19">
        <f t="shared" si="11"/>
        <v>12</v>
      </c>
      <c r="Z28" s="19">
        <f t="shared" si="11"/>
        <v>12</v>
      </c>
      <c r="AA28" s="19">
        <f t="shared" si="11"/>
        <v>54</v>
      </c>
      <c r="AB28" s="19">
        <f t="shared" si="11"/>
        <v>45</v>
      </c>
      <c r="AC28" s="19">
        <f t="shared" si="11"/>
        <v>47</v>
      </c>
      <c r="AD28" s="19">
        <f t="shared" si="11"/>
        <v>41</v>
      </c>
      <c r="AE28" s="19">
        <f t="shared" si="11"/>
        <v>36</v>
      </c>
      <c r="AF28" s="19">
        <f t="shared" si="11"/>
        <v>29</v>
      </c>
      <c r="AG28" s="19">
        <f t="shared" si="11"/>
        <v>23</v>
      </c>
      <c r="AH28" s="19">
        <f t="shared" si="11"/>
        <v>26</v>
      </c>
      <c r="AI28" s="19">
        <f t="shared" si="11"/>
        <v>23</v>
      </c>
      <c r="AJ28" s="19">
        <f t="shared" si="11"/>
        <v>19</v>
      </c>
      <c r="AK28" s="19">
        <f t="shared" si="11"/>
        <v>14</v>
      </c>
      <c r="AL28" s="19">
        <f t="shared" si="11"/>
        <v>11</v>
      </c>
      <c r="AM28" s="19">
        <f t="shared" si="11"/>
        <v>11</v>
      </c>
      <c r="AQ28" s="19">
        <f t="shared" ref="AQ28:AV32" si="12">ROUND(AQ40*0.95/100,0)</f>
        <v>8</v>
      </c>
      <c r="AR28" s="19">
        <f t="shared" si="12"/>
        <v>283</v>
      </c>
      <c r="AS28" s="19">
        <f t="shared" si="12"/>
        <v>26</v>
      </c>
      <c r="AT28" s="19">
        <f t="shared" si="12"/>
        <v>31</v>
      </c>
      <c r="AU28" s="19">
        <f t="shared" si="12"/>
        <v>139</v>
      </c>
      <c r="AV28" s="19">
        <f t="shared" si="12"/>
        <v>11</v>
      </c>
      <c r="AW28" s="1"/>
      <c r="AX28" s="16"/>
    </row>
    <row r="29" spans="1:50" x14ac:dyDescent="0.25">
      <c r="A29" s="1"/>
      <c r="B29" s="1"/>
      <c r="C29" s="1"/>
      <c r="D29" s="1"/>
      <c r="E29" s="17" t="s">
        <v>45</v>
      </c>
      <c r="F29" s="18">
        <f t="shared" ref="F29:F32" si="13">SUM(G29:AM29)</f>
        <v>16</v>
      </c>
      <c r="G29" s="19">
        <f t="shared" ref="G29:N32" si="14">ROUND(G41*0.95/100,0)</f>
        <v>0</v>
      </c>
      <c r="H29" s="19">
        <f t="shared" si="14"/>
        <v>0</v>
      </c>
      <c r="I29" s="19">
        <f t="shared" si="14"/>
        <v>0</v>
      </c>
      <c r="J29" s="19">
        <f t="shared" si="14"/>
        <v>0</v>
      </c>
      <c r="K29" s="19">
        <f t="shared" si="14"/>
        <v>0</v>
      </c>
      <c r="L29" s="19">
        <f t="shared" si="14"/>
        <v>0</v>
      </c>
      <c r="M29" s="19">
        <f t="shared" si="14"/>
        <v>0</v>
      </c>
      <c r="N29" s="19">
        <f t="shared" si="14"/>
        <v>0</v>
      </c>
      <c r="O29" s="19">
        <f t="shared" si="11"/>
        <v>0</v>
      </c>
      <c r="P29" s="19">
        <f t="shared" si="11"/>
        <v>0</v>
      </c>
      <c r="Q29" s="19">
        <f t="shared" si="11"/>
        <v>0</v>
      </c>
      <c r="R29" s="19">
        <f t="shared" si="11"/>
        <v>0</v>
      </c>
      <c r="S29" s="19">
        <f t="shared" si="11"/>
        <v>0</v>
      </c>
      <c r="T29" s="19">
        <f t="shared" si="11"/>
        <v>0</v>
      </c>
      <c r="U29" s="19">
        <f t="shared" si="11"/>
        <v>0</v>
      </c>
      <c r="V29" s="19">
        <f t="shared" si="11"/>
        <v>0</v>
      </c>
      <c r="W29" s="19">
        <f t="shared" si="11"/>
        <v>0</v>
      </c>
      <c r="X29" s="19">
        <f t="shared" si="11"/>
        <v>0</v>
      </c>
      <c r="Y29" s="19">
        <f t="shared" si="11"/>
        <v>0</v>
      </c>
      <c r="Z29" s="19">
        <f t="shared" si="11"/>
        <v>0</v>
      </c>
      <c r="AA29" s="19">
        <f t="shared" si="11"/>
        <v>2</v>
      </c>
      <c r="AB29" s="19">
        <f t="shared" si="11"/>
        <v>2</v>
      </c>
      <c r="AC29" s="19">
        <f t="shared" si="11"/>
        <v>2</v>
      </c>
      <c r="AD29" s="19">
        <f t="shared" si="11"/>
        <v>1</v>
      </c>
      <c r="AE29" s="19">
        <f t="shared" si="11"/>
        <v>1</v>
      </c>
      <c r="AF29" s="19">
        <f t="shared" si="11"/>
        <v>1</v>
      </c>
      <c r="AG29" s="19">
        <f t="shared" si="11"/>
        <v>1</v>
      </c>
      <c r="AH29" s="19">
        <f t="shared" si="11"/>
        <v>1</v>
      </c>
      <c r="AI29" s="19">
        <f t="shared" si="11"/>
        <v>1</v>
      </c>
      <c r="AJ29" s="19">
        <f t="shared" si="11"/>
        <v>1</v>
      </c>
      <c r="AK29" s="19">
        <f t="shared" si="11"/>
        <v>1</v>
      </c>
      <c r="AL29" s="19">
        <f t="shared" si="11"/>
        <v>1</v>
      </c>
      <c r="AM29" s="19">
        <f t="shared" si="11"/>
        <v>1</v>
      </c>
      <c r="AQ29" s="19">
        <f t="shared" si="12"/>
        <v>0</v>
      </c>
      <c r="AR29" s="19">
        <f t="shared" si="12"/>
        <v>11</v>
      </c>
      <c r="AS29" s="19">
        <f t="shared" si="12"/>
        <v>2</v>
      </c>
      <c r="AT29" s="19">
        <f t="shared" si="12"/>
        <v>1</v>
      </c>
      <c r="AU29" s="19">
        <f t="shared" si="12"/>
        <v>5</v>
      </c>
      <c r="AV29" s="19">
        <f t="shared" si="12"/>
        <v>1</v>
      </c>
      <c r="AW29" s="1"/>
      <c r="AX29" s="16"/>
    </row>
    <row r="30" spans="1:50" x14ac:dyDescent="0.25">
      <c r="A30" s="23"/>
      <c r="B30" s="23"/>
      <c r="C30" s="23"/>
      <c r="D30" s="23"/>
      <c r="E30" s="24" t="s">
        <v>46</v>
      </c>
      <c r="F30" s="18">
        <f t="shared" si="13"/>
        <v>130</v>
      </c>
      <c r="G30" s="19">
        <f t="shared" si="14"/>
        <v>2</v>
      </c>
      <c r="H30" s="19">
        <f t="shared" si="14"/>
        <v>2</v>
      </c>
      <c r="I30" s="19">
        <f t="shared" si="14"/>
        <v>2</v>
      </c>
      <c r="J30" s="19">
        <f t="shared" si="14"/>
        <v>3</v>
      </c>
      <c r="K30" s="19">
        <f t="shared" si="14"/>
        <v>3</v>
      </c>
      <c r="L30" s="19">
        <f t="shared" si="14"/>
        <v>3</v>
      </c>
      <c r="M30" s="19">
        <f t="shared" si="14"/>
        <v>3</v>
      </c>
      <c r="N30" s="19">
        <f t="shared" si="14"/>
        <v>3</v>
      </c>
      <c r="O30" s="19">
        <f t="shared" si="11"/>
        <v>3</v>
      </c>
      <c r="P30" s="19">
        <f t="shared" si="11"/>
        <v>3</v>
      </c>
      <c r="Q30" s="19">
        <f t="shared" si="11"/>
        <v>3</v>
      </c>
      <c r="R30" s="19">
        <f t="shared" si="11"/>
        <v>3</v>
      </c>
      <c r="S30" s="19">
        <f t="shared" si="11"/>
        <v>3</v>
      </c>
      <c r="T30" s="19">
        <f t="shared" si="11"/>
        <v>3</v>
      </c>
      <c r="U30" s="19">
        <f t="shared" si="11"/>
        <v>3</v>
      </c>
      <c r="V30" s="19">
        <f t="shared" si="11"/>
        <v>3</v>
      </c>
      <c r="W30" s="19">
        <f t="shared" si="11"/>
        <v>2</v>
      </c>
      <c r="X30" s="19">
        <f t="shared" si="11"/>
        <v>2</v>
      </c>
      <c r="Y30" s="19">
        <f t="shared" si="11"/>
        <v>2</v>
      </c>
      <c r="Z30" s="19">
        <f t="shared" si="11"/>
        <v>2</v>
      </c>
      <c r="AA30" s="19">
        <f t="shared" si="11"/>
        <v>10</v>
      </c>
      <c r="AB30" s="19">
        <f t="shared" si="11"/>
        <v>10</v>
      </c>
      <c r="AC30" s="19">
        <f t="shared" si="11"/>
        <v>9</v>
      </c>
      <c r="AD30" s="19">
        <f t="shared" si="11"/>
        <v>8</v>
      </c>
      <c r="AE30" s="19">
        <f t="shared" si="11"/>
        <v>8</v>
      </c>
      <c r="AF30" s="19">
        <f t="shared" si="11"/>
        <v>6</v>
      </c>
      <c r="AG30" s="19">
        <f t="shared" si="11"/>
        <v>4</v>
      </c>
      <c r="AH30" s="19">
        <f t="shared" si="11"/>
        <v>4</v>
      </c>
      <c r="AI30" s="19">
        <f t="shared" si="11"/>
        <v>6</v>
      </c>
      <c r="AJ30" s="19">
        <f t="shared" si="11"/>
        <v>4</v>
      </c>
      <c r="AK30" s="19">
        <f t="shared" si="11"/>
        <v>4</v>
      </c>
      <c r="AL30" s="19">
        <f t="shared" si="11"/>
        <v>2</v>
      </c>
      <c r="AM30" s="19">
        <f t="shared" si="11"/>
        <v>2</v>
      </c>
      <c r="AQ30" s="19">
        <f t="shared" si="12"/>
        <v>2</v>
      </c>
      <c r="AR30" s="19">
        <f t="shared" si="12"/>
        <v>63</v>
      </c>
      <c r="AS30" s="19">
        <f t="shared" si="12"/>
        <v>7</v>
      </c>
      <c r="AT30" s="19">
        <f t="shared" si="12"/>
        <v>6</v>
      </c>
      <c r="AU30" s="19">
        <f t="shared" si="12"/>
        <v>27</v>
      </c>
      <c r="AV30" s="19">
        <f t="shared" si="12"/>
        <v>2</v>
      </c>
      <c r="AW30" s="23"/>
      <c r="AX30" s="29"/>
    </row>
    <row r="31" spans="1:50" x14ac:dyDescent="0.25">
      <c r="A31" s="23"/>
      <c r="B31" s="23"/>
      <c r="C31" s="23"/>
      <c r="D31" s="23"/>
      <c r="E31" s="24" t="s">
        <v>47</v>
      </c>
      <c r="F31" s="18">
        <f t="shared" si="13"/>
        <v>74</v>
      </c>
      <c r="G31" s="19">
        <f t="shared" si="14"/>
        <v>2</v>
      </c>
      <c r="H31" s="19">
        <f t="shared" si="14"/>
        <v>2</v>
      </c>
      <c r="I31" s="19">
        <f t="shared" si="14"/>
        <v>2</v>
      </c>
      <c r="J31" s="19">
        <f t="shared" si="14"/>
        <v>1</v>
      </c>
      <c r="K31" s="19">
        <f t="shared" si="14"/>
        <v>1</v>
      </c>
      <c r="L31" s="19">
        <f t="shared" si="14"/>
        <v>1</v>
      </c>
      <c r="M31" s="19">
        <f t="shared" si="14"/>
        <v>1</v>
      </c>
      <c r="N31" s="19">
        <f t="shared" si="14"/>
        <v>1</v>
      </c>
      <c r="O31" s="19">
        <f t="shared" si="11"/>
        <v>1</v>
      </c>
      <c r="P31" s="19">
        <f t="shared" si="11"/>
        <v>1</v>
      </c>
      <c r="Q31" s="19">
        <f t="shared" si="11"/>
        <v>1</v>
      </c>
      <c r="R31" s="19">
        <f t="shared" si="11"/>
        <v>1</v>
      </c>
      <c r="S31" s="19">
        <f t="shared" si="11"/>
        <v>2</v>
      </c>
      <c r="T31" s="19">
        <f t="shared" si="11"/>
        <v>1</v>
      </c>
      <c r="U31" s="19">
        <f t="shared" si="11"/>
        <v>1</v>
      </c>
      <c r="V31" s="19">
        <f t="shared" si="11"/>
        <v>1</v>
      </c>
      <c r="W31" s="19">
        <f t="shared" si="11"/>
        <v>1</v>
      </c>
      <c r="X31" s="19">
        <f t="shared" si="11"/>
        <v>1</v>
      </c>
      <c r="Y31" s="19">
        <f t="shared" si="11"/>
        <v>2</v>
      </c>
      <c r="Z31" s="19">
        <f t="shared" si="11"/>
        <v>2</v>
      </c>
      <c r="AA31" s="19">
        <f t="shared" si="11"/>
        <v>10</v>
      </c>
      <c r="AB31" s="19">
        <f t="shared" si="11"/>
        <v>9</v>
      </c>
      <c r="AC31" s="19">
        <f t="shared" si="11"/>
        <v>7</v>
      </c>
      <c r="AD31" s="19">
        <f t="shared" si="11"/>
        <v>5</v>
      </c>
      <c r="AE31" s="19">
        <f t="shared" si="11"/>
        <v>4</v>
      </c>
      <c r="AF31" s="19">
        <f t="shared" si="11"/>
        <v>3</v>
      </c>
      <c r="AG31" s="19">
        <f t="shared" si="11"/>
        <v>3</v>
      </c>
      <c r="AH31" s="19">
        <f t="shared" si="11"/>
        <v>2</v>
      </c>
      <c r="AI31" s="19">
        <f t="shared" si="11"/>
        <v>2</v>
      </c>
      <c r="AJ31" s="19">
        <f t="shared" si="11"/>
        <v>1</v>
      </c>
      <c r="AK31" s="19">
        <f t="shared" si="11"/>
        <v>1</v>
      </c>
      <c r="AL31" s="19">
        <f t="shared" si="11"/>
        <v>1</v>
      </c>
      <c r="AM31" s="19">
        <f t="shared" si="11"/>
        <v>0</v>
      </c>
      <c r="AQ31" s="19">
        <f t="shared" si="12"/>
        <v>2</v>
      </c>
      <c r="AR31" s="19">
        <f t="shared" si="12"/>
        <v>39</v>
      </c>
      <c r="AS31" s="19">
        <f t="shared" si="12"/>
        <v>4</v>
      </c>
      <c r="AT31" s="19">
        <f t="shared" si="12"/>
        <v>4</v>
      </c>
      <c r="AU31" s="19">
        <f t="shared" si="12"/>
        <v>20</v>
      </c>
      <c r="AV31" s="19">
        <f t="shared" si="12"/>
        <v>2</v>
      </c>
      <c r="AW31" s="42"/>
      <c r="AX31" s="29"/>
    </row>
    <row r="32" spans="1:50" x14ac:dyDescent="0.25">
      <c r="A32" s="23"/>
      <c r="B32" s="23"/>
      <c r="C32" s="23"/>
      <c r="D32" s="23"/>
      <c r="E32" s="31" t="s">
        <v>48</v>
      </c>
      <c r="F32" s="18">
        <f t="shared" si="13"/>
        <v>41</v>
      </c>
      <c r="G32" s="19">
        <f t="shared" si="14"/>
        <v>1</v>
      </c>
      <c r="H32" s="19">
        <f t="shared" si="14"/>
        <v>1</v>
      </c>
      <c r="I32" s="19">
        <f t="shared" si="14"/>
        <v>1</v>
      </c>
      <c r="J32" s="19">
        <f t="shared" si="14"/>
        <v>1</v>
      </c>
      <c r="K32" s="19">
        <f t="shared" si="14"/>
        <v>1</v>
      </c>
      <c r="L32" s="19">
        <f t="shared" si="14"/>
        <v>1</v>
      </c>
      <c r="M32" s="19">
        <f t="shared" si="14"/>
        <v>1</v>
      </c>
      <c r="N32" s="19">
        <f t="shared" si="14"/>
        <v>1</v>
      </c>
      <c r="O32" s="19">
        <f t="shared" si="11"/>
        <v>1</v>
      </c>
      <c r="P32" s="19">
        <f t="shared" si="11"/>
        <v>1</v>
      </c>
      <c r="Q32" s="19">
        <f t="shared" si="11"/>
        <v>1</v>
      </c>
      <c r="R32" s="19">
        <f t="shared" si="11"/>
        <v>1</v>
      </c>
      <c r="S32" s="19">
        <f t="shared" si="11"/>
        <v>1</v>
      </c>
      <c r="T32" s="19">
        <f t="shared" si="11"/>
        <v>1</v>
      </c>
      <c r="U32" s="19">
        <f t="shared" si="11"/>
        <v>1</v>
      </c>
      <c r="V32" s="19">
        <f t="shared" si="11"/>
        <v>1</v>
      </c>
      <c r="W32" s="19">
        <f t="shared" si="11"/>
        <v>1</v>
      </c>
      <c r="X32" s="19">
        <f t="shared" si="11"/>
        <v>1</v>
      </c>
      <c r="Y32" s="19">
        <f t="shared" si="11"/>
        <v>1</v>
      </c>
      <c r="Z32" s="19">
        <f t="shared" si="11"/>
        <v>1</v>
      </c>
      <c r="AA32" s="19">
        <f t="shared" si="11"/>
        <v>3</v>
      </c>
      <c r="AB32" s="19">
        <f t="shared" si="11"/>
        <v>3</v>
      </c>
      <c r="AC32" s="19">
        <f t="shared" si="11"/>
        <v>3</v>
      </c>
      <c r="AD32" s="19">
        <f t="shared" si="11"/>
        <v>3</v>
      </c>
      <c r="AE32" s="19">
        <f t="shared" si="11"/>
        <v>2</v>
      </c>
      <c r="AF32" s="19">
        <f t="shared" si="11"/>
        <v>2</v>
      </c>
      <c r="AG32" s="19">
        <f t="shared" si="11"/>
        <v>1</v>
      </c>
      <c r="AH32" s="19">
        <f t="shared" si="11"/>
        <v>1</v>
      </c>
      <c r="AI32" s="19">
        <f t="shared" si="11"/>
        <v>1</v>
      </c>
      <c r="AJ32" s="19">
        <f t="shared" si="11"/>
        <v>1</v>
      </c>
      <c r="AK32" s="19">
        <f t="shared" si="11"/>
        <v>1</v>
      </c>
      <c r="AL32" s="19">
        <f t="shared" si="11"/>
        <v>0</v>
      </c>
      <c r="AM32" s="19">
        <f t="shared" si="11"/>
        <v>0</v>
      </c>
      <c r="AQ32" s="19">
        <f t="shared" si="12"/>
        <v>1</v>
      </c>
      <c r="AR32" s="19">
        <f t="shared" si="12"/>
        <v>21</v>
      </c>
      <c r="AS32" s="19">
        <f t="shared" si="12"/>
        <v>3</v>
      </c>
      <c r="AT32" s="19">
        <f t="shared" si="12"/>
        <v>2</v>
      </c>
      <c r="AU32" s="19">
        <f t="shared" si="12"/>
        <v>9</v>
      </c>
      <c r="AV32" s="19">
        <f t="shared" si="12"/>
        <v>1</v>
      </c>
      <c r="AW32" s="23"/>
      <c r="AX32" s="36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Q33" s="4"/>
      <c r="AR33" s="4"/>
      <c r="AS33" s="4"/>
      <c r="AT33" s="4"/>
      <c r="AU33" s="4"/>
      <c r="AV33" s="4"/>
      <c r="AW33" s="4"/>
      <c r="AX33" s="4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Q34" s="4"/>
      <c r="AR34" s="4"/>
      <c r="AS34" s="4"/>
      <c r="AT34" s="4"/>
      <c r="AU34" s="4"/>
      <c r="AV34" s="4"/>
      <c r="AW34" s="4"/>
      <c r="AX34" s="4"/>
    </row>
    <row r="35" spans="1:50" x14ac:dyDescent="0.25">
      <c r="A35" s="1"/>
      <c r="B35" s="1"/>
      <c r="C35" s="1"/>
      <c r="D35" s="1"/>
      <c r="E35" s="1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Q35" s="4"/>
      <c r="AR35" s="4"/>
      <c r="AS35" s="4"/>
      <c r="AT35" s="4"/>
      <c r="AU35" s="4"/>
      <c r="AV35" s="4"/>
      <c r="AW35" s="7"/>
      <c r="AX35" s="4"/>
    </row>
    <row r="36" spans="1:50" ht="19.5" thickBot="1" x14ac:dyDescent="0.35">
      <c r="A36" s="1"/>
      <c r="B36" s="1"/>
      <c r="C36" s="1"/>
      <c r="D36" s="1"/>
      <c r="E36" s="8" t="s">
        <v>51</v>
      </c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Q36" s="4"/>
      <c r="AR36" s="4"/>
      <c r="AS36" s="4"/>
      <c r="AT36" s="4"/>
      <c r="AU36" s="4"/>
      <c r="AV36" s="4"/>
      <c r="AW36" s="7"/>
      <c r="AX36" s="4"/>
    </row>
    <row r="37" spans="1:50" ht="21" customHeight="1" x14ac:dyDescent="0.25">
      <c r="A37" s="1"/>
      <c r="B37" s="1"/>
      <c r="C37" s="1"/>
      <c r="D37" s="1"/>
      <c r="E37" s="155" t="s">
        <v>1</v>
      </c>
      <c r="F37" s="157" t="s">
        <v>2</v>
      </c>
      <c r="G37" s="151" t="s">
        <v>3</v>
      </c>
      <c r="H37" s="151" t="s">
        <v>4</v>
      </c>
      <c r="I37" s="151" t="s">
        <v>5</v>
      </c>
      <c r="J37" s="151" t="s">
        <v>6</v>
      </c>
      <c r="K37" s="151" t="s">
        <v>7</v>
      </c>
      <c r="L37" s="151" t="s">
        <v>8</v>
      </c>
      <c r="M37" s="151" t="s">
        <v>9</v>
      </c>
      <c r="N37" s="151" t="s">
        <v>10</v>
      </c>
      <c r="O37" s="151" t="s">
        <v>11</v>
      </c>
      <c r="P37" s="151" t="s">
        <v>12</v>
      </c>
      <c r="Q37" s="151" t="s">
        <v>13</v>
      </c>
      <c r="R37" s="151" t="s">
        <v>14</v>
      </c>
      <c r="S37" s="151" t="s">
        <v>15</v>
      </c>
      <c r="T37" s="151" t="s">
        <v>16</v>
      </c>
      <c r="U37" s="151" t="s">
        <v>17</v>
      </c>
      <c r="V37" s="151" t="s">
        <v>18</v>
      </c>
      <c r="W37" s="151" t="s">
        <v>19</v>
      </c>
      <c r="X37" s="151" t="s">
        <v>20</v>
      </c>
      <c r="Y37" s="151" t="s">
        <v>21</v>
      </c>
      <c r="Z37" s="151" t="s">
        <v>22</v>
      </c>
      <c r="AA37" s="151" t="s">
        <v>23</v>
      </c>
      <c r="AB37" s="151" t="s">
        <v>24</v>
      </c>
      <c r="AC37" s="151" t="s">
        <v>25</v>
      </c>
      <c r="AD37" s="159" t="s">
        <v>26</v>
      </c>
      <c r="AE37" s="159" t="s">
        <v>27</v>
      </c>
      <c r="AF37" s="159" t="s">
        <v>28</v>
      </c>
      <c r="AG37" s="159" t="s">
        <v>29</v>
      </c>
      <c r="AH37" s="159" t="s">
        <v>30</v>
      </c>
      <c r="AI37" s="159" t="s">
        <v>31</v>
      </c>
      <c r="AJ37" s="159" t="s">
        <v>32</v>
      </c>
      <c r="AK37" s="159" t="s">
        <v>33</v>
      </c>
      <c r="AL37" s="159" t="s">
        <v>34</v>
      </c>
      <c r="AM37" s="159" t="s">
        <v>35</v>
      </c>
      <c r="AN37" s="165" t="s">
        <v>160</v>
      </c>
      <c r="AO37" s="165"/>
      <c r="AP37" s="165"/>
      <c r="AQ37" s="153" t="s">
        <v>36</v>
      </c>
      <c r="AR37" s="166" t="s">
        <v>37</v>
      </c>
      <c r="AS37" s="168" t="s">
        <v>38</v>
      </c>
      <c r="AT37" s="169"/>
      <c r="AU37" s="169"/>
      <c r="AV37" s="161" t="s">
        <v>42</v>
      </c>
      <c r="AW37" s="1"/>
      <c r="AX37" s="4"/>
    </row>
    <row r="38" spans="1:50" x14ac:dyDescent="0.25">
      <c r="A38" s="1"/>
      <c r="B38" s="1"/>
      <c r="C38" s="45"/>
      <c r="D38" s="45"/>
      <c r="E38" s="156"/>
      <c r="F38" s="158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18" t="s">
        <v>161</v>
      </c>
      <c r="AO38" s="118" t="s">
        <v>162</v>
      </c>
      <c r="AP38" s="118" t="s">
        <v>163</v>
      </c>
      <c r="AQ38" s="154"/>
      <c r="AR38" s="167"/>
      <c r="AS38" s="119" t="s">
        <v>39</v>
      </c>
      <c r="AT38" s="119" t="s">
        <v>40</v>
      </c>
      <c r="AU38" s="119" t="s">
        <v>41</v>
      </c>
      <c r="AV38" s="162"/>
      <c r="AW38" s="1"/>
      <c r="AX38" s="4"/>
    </row>
    <row r="39" spans="1:50" x14ac:dyDescent="0.25">
      <c r="A39" s="1"/>
      <c r="B39" s="1"/>
      <c r="C39" s="45"/>
      <c r="D39" s="45"/>
      <c r="E39" s="13" t="s">
        <v>43</v>
      </c>
      <c r="F39" s="14">
        <f>SUM(F40:F44)</f>
        <v>89327</v>
      </c>
      <c r="G39" s="15">
        <f t="shared" ref="G39:AV39" si="15">SUM(G40:G44)</f>
        <v>1436</v>
      </c>
      <c r="H39" s="15">
        <f t="shared" si="15"/>
        <v>1423</v>
      </c>
      <c r="I39" s="15">
        <f t="shared" si="15"/>
        <v>1432</v>
      </c>
      <c r="J39" s="15">
        <f t="shared" si="15"/>
        <v>1440</v>
      </c>
      <c r="K39" s="15">
        <f t="shared" si="15"/>
        <v>1468</v>
      </c>
      <c r="L39" s="15">
        <f t="shared" si="15"/>
        <v>1499</v>
      </c>
      <c r="M39" s="15">
        <f t="shared" si="15"/>
        <v>1534</v>
      </c>
      <c r="N39" s="15">
        <f t="shared" si="15"/>
        <v>1575</v>
      </c>
      <c r="O39" s="15">
        <f t="shared" si="15"/>
        <v>1615</v>
      </c>
      <c r="P39" s="15">
        <f t="shared" si="15"/>
        <v>1650</v>
      </c>
      <c r="Q39" s="15">
        <f t="shared" si="15"/>
        <v>1696</v>
      </c>
      <c r="R39" s="15">
        <f t="shared" si="15"/>
        <v>1741</v>
      </c>
      <c r="S39" s="15">
        <f t="shared" si="15"/>
        <v>1775</v>
      </c>
      <c r="T39" s="15">
        <f t="shared" si="15"/>
        <v>1784</v>
      </c>
      <c r="U39" s="15">
        <f t="shared" si="15"/>
        <v>1778</v>
      </c>
      <c r="V39" s="15">
        <f t="shared" si="15"/>
        <v>1776</v>
      </c>
      <c r="W39" s="15">
        <f t="shared" si="15"/>
        <v>1769</v>
      </c>
      <c r="X39" s="15">
        <f t="shared" si="15"/>
        <v>1760</v>
      </c>
      <c r="Y39" s="15">
        <f t="shared" si="15"/>
        <v>1748</v>
      </c>
      <c r="Z39" s="15">
        <f t="shared" si="15"/>
        <v>1736</v>
      </c>
      <c r="AA39" s="15">
        <f t="shared" si="15"/>
        <v>8335</v>
      </c>
      <c r="AB39" s="15">
        <f t="shared" si="15"/>
        <v>7206</v>
      </c>
      <c r="AC39" s="15">
        <f t="shared" si="15"/>
        <v>7065</v>
      </c>
      <c r="AD39" s="15">
        <f t="shared" si="15"/>
        <v>6088</v>
      </c>
      <c r="AE39" s="15">
        <f t="shared" si="15"/>
        <v>5369</v>
      </c>
      <c r="AF39" s="15">
        <f t="shared" si="15"/>
        <v>4260</v>
      </c>
      <c r="AG39" s="15">
        <f t="shared" si="15"/>
        <v>3392</v>
      </c>
      <c r="AH39" s="15">
        <f t="shared" si="15"/>
        <v>3592</v>
      </c>
      <c r="AI39" s="15">
        <f t="shared" si="15"/>
        <v>3441</v>
      </c>
      <c r="AJ39" s="15">
        <f t="shared" si="15"/>
        <v>2777</v>
      </c>
      <c r="AK39" s="15">
        <f t="shared" si="15"/>
        <v>2174</v>
      </c>
      <c r="AL39" s="15">
        <f t="shared" si="15"/>
        <v>1527</v>
      </c>
      <c r="AM39" s="15">
        <f t="shared" si="15"/>
        <v>1466</v>
      </c>
      <c r="AN39" s="15">
        <f t="shared" si="15"/>
        <v>110</v>
      </c>
      <c r="AO39" s="15">
        <f t="shared" si="15"/>
        <v>783</v>
      </c>
      <c r="AP39" s="15">
        <f t="shared" si="15"/>
        <v>653</v>
      </c>
      <c r="AQ39" s="15">
        <f t="shared" si="15"/>
        <v>1428</v>
      </c>
      <c r="AR39" s="15">
        <f t="shared" si="15"/>
        <v>43900</v>
      </c>
      <c r="AS39" s="15">
        <f t="shared" si="15"/>
        <v>4284</v>
      </c>
      <c r="AT39" s="15">
        <f t="shared" si="15"/>
        <v>4657</v>
      </c>
      <c r="AU39" s="15">
        <f t="shared" si="15"/>
        <v>21116</v>
      </c>
      <c r="AV39" s="15">
        <f t="shared" si="15"/>
        <v>1844</v>
      </c>
      <c r="AW39" s="1"/>
      <c r="AX39" s="16"/>
    </row>
    <row r="40" spans="1:50" x14ac:dyDescent="0.25">
      <c r="A40" s="1"/>
      <c r="B40" s="1"/>
      <c r="C40" s="47"/>
      <c r="D40" s="47"/>
      <c r="E40" s="17" t="s">
        <v>44</v>
      </c>
      <c r="F40" s="18">
        <f>SUM(G40:AM40)</f>
        <v>60801</v>
      </c>
      <c r="G40" s="114">
        <v>812</v>
      </c>
      <c r="H40" s="114">
        <v>828</v>
      </c>
      <c r="I40" s="114">
        <v>849</v>
      </c>
      <c r="J40" s="114">
        <v>871</v>
      </c>
      <c r="K40" s="114">
        <v>896</v>
      </c>
      <c r="L40" s="114">
        <v>925</v>
      </c>
      <c r="M40" s="114">
        <v>952</v>
      </c>
      <c r="N40" s="114">
        <v>981</v>
      </c>
      <c r="O40" s="114">
        <v>1009</v>
      </c>
      <c r="P40" s="114">
        <v>1040</v>
      </c>
      <c r="Q40" s="114">
        <v>1068</v>
      </c>
      <c r="R40" s="114">
        <v>1094</v>
      </c>
      <c r="S40" s="114">
        <v>1122</v>
      </c>
      <c r="T40" s="114">
        <v>1148</v>
      </c>
      <c r="U40" s="114">
        <v>1172</v>
      </c>
      <c r="V40" s="114">
        <v>1196</v>
      </c>
      <c r="W40" s="114">
        <v>1216</v>
      </c>
      <c r="X40" s="114">
        <v>1227</v>
      </c>
      <c r="Y40" s="114">
        <v>1224</v>
      </c>
      <c r="Z40" s="114">
        <v>1211</v>
      </c>
      <c r="AA40" s="114">
        <v>5736</v>
      </c>
      <c r="AB40" s="114">
        <v>4699</v>
      </c>
      <c r="AC40" s="114">
        <v>4914</v>
      </c>
      <c r="AD40" s="114">
        <v>4302</v>
      </c>
      <c r="AE40" s="114">
        <v>3836</v>
      </c>
      <c r="AF40" s="114">
        <v>3006</v>
      </c>
      <c r="AG40" s="114">
        <v>2427</v>
      </c>
      <c r="AH40" s="114">
        <v>2756</v>
      </c>
      <c r="AI40" s="114">
        <v>2466</v>
      </c>
      <c r="AJ40" s="114">
        <v>2031</v>
      </c>
      <c r="AK40" s="114">
        <v>1491</v>
      </c>
      <c r="AL40" s="114">
        <v>1165</v>
      </c>
      <c r="AM40" s="114">
        <v>1131</v>
      </c>
      <c r="AN40" s="114">
        <v>88</v>
      </c>
      <c r="AO40" s="114">
        <v>449</v>
      </c>
      <c r="AP40" s="114">
        <v>363</v>
      </c>
      <c r="AQ40" s="114">
        <v>818</v>
      </c>
      <c r="AR40" s="114">
        <v>29742</v>
      </c>
      <c r="AS40" s="114">
        <v>2705</v>
      </c>
      <c r="AT40" s="114">
        <v>3307</v>
      </c>
      <c r="AU40" s="114">
        <v>14675</v>
      </c>
      <c r="AV40" s="115">
        <v>1153</v>
      </c>
      <c r="AW40" s="48"/>
      <c r="AX40" s="48"/>
    </row>
    <row r="41" spans="1:50" x14ac:dyDescent="0.25">
      <c r="A41" s="1"/>
      <c r="B41" s="1"/>
      <c r="C41" s="49"/>
      <c r="D41" s="49"/>
      <c r="E41" s="17" t="s">
        <v>45</v>
      </c>
      <c r="F41" s="18">
        <f t="shared" ref="F41:F44" si="16">SUM(G41:AM41)</f>
        <v>2312</v>
      </c>
      <c r="G41" s="114">
        <v>47</v>
      </c>
      <c r="H41" s="114">
        <v>41</v>
      </c>
      <c r="I41" s="114">
        <v>39</v>
      </c>
      <c r="J41" s="114">
        <v>37</v>
      </c>
      <c r="K41" s="114">
        <v>34</v>
      </c>
      <c r="L41" s="114">
        <v>34</v>
      </c>
      <c r="M41" s="114">
        <v>34</v>
      </c>
      <c r="N41" s="114">
        <v>37</v>
      </c>
      <c r="O41" s="114">
        <v>38</v>
      </c>
      <c r="P41" s="114">
        <v>36</v>
      </c>
      <c r="Q41" s="114">
        <v>40</v>
      </c>
      <c r="R41" s="114">
        <v>42</v>
      </c>
      <c r="S41" s="114">
        <v>43</v>
      </c>
      <c r="T41" s="114">
        <v>43</v>
      </c>
      <c r="U41" s="114">
        <v>41</v>
      </c>
      <c r="V41" s="114">
        <v>44</v>
      </c>
      <c r="W41" s="114">
        <v>44</v>
      </c>
      <c r="X41" s="114">
        <v>44</v>
      </c>
      <c r="Y41" s="114">
        <v>42</v>
      </c>
      <c r="Z41" s="114">
        <v>37</v>
      </c>
      <c r="AA41" s="114">
        <v>175</v>
      </c>
      <c r="AB41" s="114">
        <v>169</v>
      </c>
      <c r="AC41" s="114">
        <v>166</v>
      </c>
      <c r="AD41" s="114">
        <v>145</v>
      </c>
      <c r="AE41" s="114">
        <v>130</v>
      </c>
      <c r="AF41" s="114">
        <v>119</v>
      </c>
      <c r="AG41" s="114">
        <v>97</v>
      </c>
      <c r="AH41" s="114">
        <v>92</v>
      </c>
      <c r="AI41" s="114">
        <v>107</v>
      </c>
      <c r="AJ41" s="114">
        <v>90</v>
      </c>
      <c r="AK41" s="114">
        <v>89</v>
      </c>
      <c r="AL41" s="114">
        <v>67</v>
      </c>
      <c r="AM41" s="114">
        <v>69</v>
      </c>
      <c r="AN41" s="114">
        <v>3</v>
      </c>
      <c r="AO41" s="114">
        <v>26</v>
      </c>
      <c r="AP41" s="114">
        <v>21</v>
      </c>
      <c r="AQ41" s="114">
        <v>52</v>
      </c>
      <c r="AR41" s="114">
        <v>1129</v>
      </c>
      <c r="AS41" s="114">
        <v>177</v>
      </c>
      <c r="AT41" s="114">
        <v>111</v>
      </c>
      <c r="AU41" s="114">
        <v>494</v>
      </c>
      <c r="AV41" s="115">
        <v>61</v>
      </c>
      <c r="AW41" s="48"/>
      <c r="AX41" s="48"/>
    </row>
    <row r="42" spans="1:50" x14ac:dyDescent="0.25">
      <c r="A42" s="1"/>
      <c r="B42" s="1"/>
      <c r="C42" s="49"/>
      <c r="D42" s="49"/>
      <c r="E42" s="17" t="s">
        <v>46</v>
      </c>
      <c r="F42" s="18">
        <f t="shared" si="16"/>
        <v>13488</v>
      </c>
      <c r="G42" s="114">
        <v>258</v>
      </c>
      <c r="H42" s="114">
        <v>257</v>
      </c>
      <c r="I42" s="114">
        <v>262</v>
      </c>
      <c r="J42" s="114">
        <v>267</v>
      </c>
      <c r="K42" s="114">
        <v>277</v>
      </c>
      <c r="L42" s="114">
        <v>284</v>
      </c>
      <c r="M42" s="114">
        <v>293</v>
      </c>
      <c r="N42" s="114">
        <v>301</v>
      </c>
      <c r="O42" s="114">
        <v>310</v>
      </c>
      <c r="P42" s="114">
        <v>314</v>
      </c>
      <c r="Q42" s="114">
        <v>321</v>
      </c>
      <c r="R42" s="114">
        <v>327</v>
      </c>
      <c r="S42" s="114">
        <v>327</v>
      </c>
      <c r="T42" s="114">
        <v>315</v>
      </c>
      <c r="U42" s="114">
        <v>300</v>
      </c>
      <c r="V42" s="114">
        <v>278</v>
      </c>
      <c r="W42" s="114">
        <v>260</v>
      </c>
      <c r="X42" s="114">
        <v>244</v>
      </c>
      <c r="Y42" s="114">
        <v>235</v>
      </c>
      <c r="Z42" s="114">
        <v>227</v>
      </c>
      <c r="AA42" s="114">
        <v>1061</v>
      </c>
      <c r="AB42" s="114">
        <v>1055</v>
      </c>
      <c r="AC42" s="114">
        <v>910</v>
      </c>
      <c r="AD42" s="114">
        <v>820</v>
      </c>
      <c r="AE42" s="114">
        <v>798</v>
      </c>
      <c r="AF42" s="114">
        <v>599</v>
      </c>
      <c r="AG42" s="114">
        <v>446</v>
      </c>
      <c r="AH42" s="114">
        <v>419</v>
      </c>
      <c r="AI42" s="114">
        <v>583</v>
      </c>
      <c r="AJ42" s="114">
        <v>391</v>
      </c>
      <c r="AK42" s="114">
        <v>391</v>
      </c>
      <c r="AL42" s="114">
        <v>174</v>
      </c>
      <c r="AM42" s="114">
        <v>184</v>
      </c>
      <c r="AN42" s="114">
        <v>8</v>
      </c>
      <c r="AO42" s="114">
        <v>146</v>
      </c>
      <c r="AP42" s="114">
        <v>112</v>
      </c>
      <c r="AQ42" s="114">
        <v>262</v>
      </c>
      <c r="AR42" s="114">
        <v>6670</v>
      </c>
      <c r="AS42" s="114">
        <v>685</v>
      </c>
      <c r="AT42" s="114">
        <v>630</v>
      </c>
      <c r="AU42" s="114">
        <v>2874</v>
      </c>
      <c r="AV42" s="115">
        <v>262</v>
      </c>
      <c r="AW42" s="48"/>
      <c r="AX42" s="48"/>
    </row>
    <row r="43" spans="1:50" x14ac:dyDescent="0.25">
      <c r="A43" s="1"/>
      <c r="B43" s="1"/>
      <c r="C43" s="49"/>
      <c r="D43" s="49"/>
      <c r="E43" s="17" t="s">
        <v>47</v>
      </c>
      <c r="F43" s="18">
        <f t="shared" si="16"/>
        <v>8122</v>
      </c>
      <c r="G43" s="114">
        <v>181</v>
      </c>
      <c r="H43" s="114">
        <v>166</v>
      </c>
      <c r="I43" s="114">
        <v>158</v>
      </c>
      <c r="J43" s="114">
        <v>147</v>
      </c>
      <c r="K43" s="114">
        <v>145</v>
      </c>
      <c r="L43" s="114">
        <v>140</v>
      </c>
      <c r="M43" s="114">
        <v>139</v>
      </c>
      <c r="N43" s="114">
        <v>139</v>
      </c>
      <c r="O43" s="114">
        <v>142</v>
      </c>
      <c r="P43" s="114">
        <v>140</v>
      </c>
      <c r="Q43" s="114">
        <v>146</v>
      </c>
      <c r="R43" s="114">
        <v>153</v>
      </c>
      <c r="S43" s="114">
        <v>158</v>
      </c>
      <c r="T43" s="114">
        <v>155</v>
      </c>
      <c r="U43" s="114">
        <v>151</v>
      </c>
      <c r="V43" s="114">
        <v>150</v>
      </c>
      <c r="W43" s="114">
        <v>148</v>
      </c>
      <c r="X43" s="114">
        <v>151</v>
      </c>
      <c r="Y43" s="114">
        <v>161</v>
      </c>
      <c r="Z43" s="114">
        <v>183</v>
      </c>
      <c r="AA43" s="114">
        <v>1061</v>
      </c>
      <c r="AB43" s="114">
        <v>984</v>
      </c>
      <c r="AC43" s="114">
        <v>711</v>
      </c>
      <c r="AD43" s="114">
        <v>532</v>
      </c>
      <c r="AE43" s="114">
        <v>380</v>
      </c>
      <c r="AF43" s="114">
        <v>363</v>
      </c>
      <c r="AG43" s="114">
        <v>281</v>
      </c>
      <c r="AH43" s="114">
        <v>217</v>
      </c>
      <c r="AI43" s="114">
        <v>161</v>
      </c>
      <c r="AJ43" s="114">
        <v>150</v>
      </c>
      <c r="AK43" s="114">
        <v>112</v>
      </c>
      <c r="AL43" s="114">
        <v>73</v>
      </c>
      <c r="AM43" s="114">
        <v>44</v>
      </c>
      <c r="AN43" s="114">
        <v>10</v>
      </c>
      <c r="AO43" s="114">
        <v>92</v>
      </c>
      <c r="AP43" s="114">
        <v>89</v>
      </c>
      <c r="AQ43" s="114">
        <v>189</v>
      </c>
      <c r="AR43" s="114">
        <v>4111</v>
      </c>
      <c r="AS43" s="114">
        <v>372</v>
      </c>
      <c r="AT43" s="114">
        <v>371</v>
      </c>
      <c r="AU43" s="114">
        <v>2114</v>
      </c>
      <c r="AV43" s="115">
        <v>224</v>
      </c>
      <c r="AW43" s="48"/>
      <c r="AX43" s="48"/>
    </row>
    <row r="44" spans="1:50" ht="15.75" thickBot="1" x14ac:dyDescent="0.3">
      <c r="A44" s="1"/>
      <c r="B44" s="1"/>
      <c r="C44" s="49"/>
      <c r="D44" s="49"/>
      <c r="E44" s="17" t="s">
        <v>48</v>
      </c>
      <c r="F44" s="18">
        <f t="shared" si="16"/>
        <v>4604</v>
      </c>
      <c r="G44" s="116">
        <v>138</v>
      </c>
      <c r="H44" s="116">
        <v>131</v>
      </c>
      <c r="I44" s="116">
        <v>124</v>
      </c>
      <c r="J44" s="116">
        <v>118</v>
      </c>
      <c r="K44" s="116">
        <v>116</v>
      </c>
      <c r="L44" s="116">
        <v>116</v>
      </c>
      <c r="M44" s="116">
        <v>116</v>
      </c>
      <c r="N44" s="116">
        <v>117</v>
      </c>
      <c r="O44" s="116">
        <v>116</v>
      </c>
      <c r="P44" s="116">
        <v>120</v>
      </c>
      <c r="Q44" s="116">
        <v>121</v>
      </c>
      <c r="R44" s="116">
        <v>125</v>
      </c>
      <c r="S44" s="116">
        <v>125</v>
      </c>
      <c r="T44" s="116">
        <v>123</v>
      </c>
      <c r="U44" s="116">
        <v>114</v>
      </c>
      <c r="V44" s="116">
        <v>108</v>
      </c>
      <c r="W44" s="116">
        <v>101</v>
      </c>
      <c r="X44" s="116">
        <v>94</v>
      </c>
      <c r="Y44" s="116">
        <v>86</v>
      </c>
      <c r="Z44" s="116">
        <v>78</v>
      </c>
      <c r="AA44" s="116">
        <v>302</v>
      </c>
      <c r="AB44" s="116">
        <v>299</v>
      </c>
      <c r="AC44" s="116">
        <v>364</v>
      </c>
      <c r="AD44" s="116">
        <v>289</v>
      </c>
      <c r="AE44" s="116">
        <v>225</v>
      </c>
      <c r="AF44" s="116">
        <v>173</v>
      </c>
      <c r="AG44" s="116">
        <v>141</v>
      </c>
      <c r="AH44" s="116">
        <v>108</v>
      </c>
      <c r="AI44" s="116">
        <v>124</v>
      </c>
      <c r="AJ44" s="116">
        <v>115</v>
      </c>
      <c r="AK44" s="116">
        <v>91</v>
      </c>
      <c r="AL44" s="116">
        <v>48</v>
      </c>
      <c r="AM44" s="116">
        <v>38</v>
      </c>
      <c r="AN44" s="116">
        <v>1</v>
      </c>
      <c r="AO44" s="116">
        <v>70</v>
      </c>
      <c r="AP44" s="116">
        <v>68</v>
      </c>
      <c r="AQ44" s="116">
        <v>107</v>
      </c>
      <c r="AR44" s="116">
        <v>2248</v>
      </c>
      <c r="AS44" s="116">
        <v>345</v>
      </c>
      <c r="AT44" s="116">
        <v>238</v>
      </c>
      <c r="AU44" s="116">
        <v>959</v>
      </c>
      <c r="AV44" s="117">
        <v>144</v>
      </c>
      <c r="AW44" s="48"/>
      <c r="AX44" s="48"/>
    </row>
    <row r="45" spans="1:50" x14ac:dyDescent="0.25">
      <c r="C45" s="50"/>
      <c r="D45" s="50"/>
    </row>
    <row r="46" spans="1:50" x14ac:dyDescent="0.25">
      <c r="A46" s="23"/>
      <c r="B46" s="23"/>
      <c r="C46" s="23"/>
      <c r="D46" s="23"/>
      <c r="E46" s="51" t="s">
        <v>43</v>
      </c>
      <c r="F46" s="52">
        <f>SUM(F47:F51)</f>
        <v>0</v>
      </c>
      <c r="G46" s="53">
        <f t="shared" ref="G46:AV46" si="17">SUM(G47:G51)</f>
        <v>10.507096425337274</v>
      </c>
      <c r="H46" s="53">
        <f t="shared" si="17"/>
        <v>9.9297569350897223</v>
      </c>
      <c r="I46" s="53">
        <f t="shared" si="17"/>
        <v>9.6643210287394616</v>
      </c>
      <c r="J46" s="53">
        <f t="shared" si="17"/>
        <v>9.3853133603520806</v>
      </c>
      <c r="K46" s="53">
        <f t="shared" si="17"/>
        <v>9.3027483326707756</v>
      </c>
      <c r="L46" s="53">
        <f t="shared" si="17"/>
        <v>9.340781708176511</v>
      </c>
      <c r="M46" s="53">
        <f t="shared" si="17"/>
        <v>9.4396026128151114</v>
      </c>
      <c r="N46" s="53">
        <f t="shared" si="17"/>
        <v>9.6980892065068964</v>
      </c>
      <c r="O46" s="53">
        <f t="shared" si="17"/>
        <v>9.8693361262851784</v>
      </c>
      <c r="P46" s="53">
        <f t="shared" si="17"/>
        <v>9.9257294263405527</v>
      </c>
      <c r="Q46" s="53">
        <f t="shared" si="17"/>
        <v>10.292283337959173</v>
      </c>
      <c r="R46" s="53">
        <f t="shared" si="17"/>
        <v>10.639101610222049</v>
      </c>
      <c r="S46" s="53">
        <f t="shared" si="17"/>
        <v>10.789967271349241</v>
      </c>
      <c r="T46" s="53">
        <f t="shared" si="17"/>
        <v>10.66338455275563</v>
      </c>
      <c r="U46" s="53">
        <f t="shared" si="17"/>
        <v>10.260411290154117</v>
      </c>
      <c r="V46" s="53">
        <f t="shared" si="17"/>
        <v>10.123900464833483</v>
      </c>
      <c r="W46" s="53">
        <f t="shared" si="17"/>
        <v>9.8466765237603138</v>
      </c>
      <c r="X46" s="53">
        <f t="shared" si="17"/>
        <v>9.6310393816482467</v>
      </c>
      <c r="Y46" s="53">
        <f t="shared" si="17"/>
        <v>9.4222345208318199</v>
      </c>
      <c r="Z46" s="53">
        <f t="shared" si="17"/>
        <v>9.2223856346454269</v>
      </c>
      <c r="AA46" s="53">
        <f t="shared" si="17"/>
        <v>44.492309367726818</v>
      </c>
      <c r="AB46" s="53">
        <f t="shared" si="17"/>
        <v>41.469542673904478</v>
      </c>
      <c r="AC46" s="53">
        <f t="shared" si="17"/>
        <v>38.668942576212594</v>
      </c>
      <c r="AD46" s="53">
        <f t="shared" si="17"/>
        <v>32.253906987072241</v>
      </c>
      <c r="AE46" s="53">
        <f t="shared" si="17"/>
        <v>27.414019548804546</v>
      </c>
      <c r="AF46" s="53">
        <f t="shared" si="17"/>
        <v>22.758985645646916</v>
      </c>
      <c r="AG46" s="53">
        <f t="shared" si="17"/>
        <v>18.01614861578647</v>
      </c>
      <c r="AH46" s="53">
        <f t="shared" si="17"/>
        <v>16.63606594213211</v>
      </c>
      <c r="AI46" s="53">
        <f t="shared" si="17"/>
        <v>17.681823184834759</v>
      </c>
      <c r="AJ46" s="53">
        <f t="shared" si="17"/>
        <v>14.476675952222447</v>
      </c>
      <c r="AK46" s="53">
        <f t="shared" si="17"/>
        <v>12.556129173680841</v>
      </c>
      <c r="AL46" s="53">
        <f t="shared" si="17"/>
        <v>8.0454114465295081</v>
      </c>
      <c r="AM46" s="53">
        <f t="shared" si="17"/>
        <v>7.5758791349732304</v>
      </c>
      <c r="AN46" s="53">
        <f t="shared" si="17"/>
        <v>0.47864685500761617</v>
      </c>
      <c r="AO46" s="53">
        <f t="shared" si="17"/>
        <v>5.5986287820510574</v>
      </c>
      <c r="AP46" s="53">
        <f t="shared" si="17"/>
        <v>4.9084676432862171</v>
      </c>
      <c r="AQ46" s="53">
        <f t="shared" si="17"/>
        <v>10.188054016022665</v>
      </c>
      <c r="AR46" s="53">
        <f t="shared" si="17"/>
        <v>246.64322149085748</v>
      </c>
      <c r="AS46" s="53">
        <f t="shared" si="17"/>
        <v>29.256874300727713</v>
      </c>
      <c r="AT46" s="53">
        <f t="shared" si="17"/>
        <v>24.64817017718913</v>
      </c>
      <c r="AU46" s="53">
        <f t="shared" si="17"/>
        <v>113.66851256697565</v>
      </c>
      <c r="AV46" s="53">
        <f t="shared" si="17"/>
        <v>12.362882496036297</v>
      </c>
      <c r="AW46" s="23"/>
      <c r="AX46" s="29"/>
    </row>
    <row r="47" spans="1:50" x14ac:dyDescent="0.25">
      <c r="A47" s="1"/>
      <c r="B47" s="1"/>
      <c r="C47" s="54"/>
      <c r="D47" s="54"/>
      <c r="E47" s="17" t="s">
        <v>44</v>
      </c>
      <c r="F47" s="18"/>
      <c r="G47" s="55">
        <f t="shared" ref="G47:AV47" si="18">+G40*100/$F$40</f>
        <v>1.3355043502573971</v>
      </c>
      <c r="H47" s="55">
        <f t="shared" si="18"/>
        <v>1.3618197069127151</v>
      </c>
      <c r="I47" s="55">
        <f t="shared" si="18"/>
        <v>1.3963586125228205</v>
      </c>
      <c r="J47" s="55">
        <f t="shared" si="18"/>
        <v>1.4325422279238829</v>
      </c>
      <c r="K47" s="55">
        <f t="shared" si="18"/>
        <v>1.4736599726978175</v>
      </c>
      <c r="L47" s="55">
        <f t="shared" si="18"/>
        <v>1.5213565566355816</v>
      </c>
      <c r="M47" s="55">
        <f t="shared" si="18"/>
        <v>1.565763720991431</v>
      </c>
      <c r="N47" s="55">
        <f t="shared" si="18"/>
        <v>1.6134603049291953</v>
      </c>
      <c r="O47" s="55">
        <f t="shared" si="18"/>
        <v>1.6595121790760021</v>
      </c>
      <c r="P47" s="55">
        <f t="shared" si="18"/>
        <v>1.7104981825956811</v>
      </c>
      <c r="Q47" s="55">
        <f t="shared" si="18"/>
        <v>1.7565500567424879</v>
      </c>
      <c r="R47" s="55">
        <f t="shared" si="18"/>
        <v>1.7993125113073798</v>
      </c>
      <c r="S47" s="55">
        <f t="shared" si="18"/>
        <v>1.8453643854541866</v>
      </c>
      <c r="T47" s="55">
        <f t="shared" si="18"/>
        <v>1.8881268400190787</v>
      </c>
      <c r="U47" s="55">
        <f t="shared" si="18"/>
        <v>1.927599875002056</v>
      </c>
      <c r="V47" s="55">
        <f t="shared" si="18"/>
        <v>1.967072909985033</v>
      </c>
      <c r="W47" s="55">
        <f t="shared" si="18"/>
        <v>1.9999671058041808</v>
      </c>
      <c r="X47" s="55">
        <f t="shared" si="18"/>
        <v>2.0180589135047122</v>
      </c>
      <c r="Y47" s="55">
        <f t="shared" si="18"/>
        <v>2.0131247841318398</v>
      </c>
      <c r="Z47" s="55">
        <f t="shared" si="18"/>
        <v>1.991743556849394</v>
      </c>
      <c r="AA47" s="55">
        <f t="shared" si="18"/>
        <v>9.4340553609315645</v>
      </c>
      <c r="AB47" s="55">
        <f t="shared" si="18"/>
        <v>7.7284913077087545</v>
      </c>
      <c r="AC47" s="55">
        <f t="shared" si="18"/>
        <v>8.0821039127645928</v>
      </c>
      <c r="AD47" s="55">
        <f t="shared" si="18"/>
        <v>7.0755415206986729</v>
      </c>
      <c r="AE47" s="55">
        <f t="shared" si="18"/>
        <v>6.3091067581125309</v>
      </c>
      <c r="AF47" s="55">
        <f t="shared" si="18"/>
        <v>4.9439976316179006</v>
      </c>
      <c r="AG47" s="55">
        <f t="shared" si="18"/>
        <v>3.991710662653575</v>
      </c>
      <c r="AH47" s="55">
        <f t="shared" si="18"/>
        <v>4.5328201838785542</v>
      </c>
      <c r="AI47" s="55">
        <f t="shared" si="18"/>
        <v>4.0558543445009132</v>
      </c>
      <c r="AJ47" s="55">
        <f t="shared" si="18"/>
        <v>3.3404055854344499</v>
      </c>
      <c r="AK47" s="55">
        <f t="shared" si="18"/>
        <v>2.452262298317462</v>
      </c>
      <c r="AL47" s="55">
        <f t="shared" si="18"/>
        <v>1.9160869064653543</v>
      </c>
      <c r="AM47" s="55">
        <f t="shared" si="18"/>
        <v>1.8601667735728031</v>
      </c>
      <c r="AN47" s="55">
        <f t="shared" si="18"/>
        <v>0.14473446160424994</v>
      </c>
      <c r="AO47" s="55">
        <f t="shared" si="18"/>
        <v>0.73847469613986616</v>
      </c>
      <c r="AP47" s="55">
        <f t="shared" si="18"/>
        <v>0.59702965411753095</v>
      </c>
      <c r="AQ47" s="55">
        <f t="shared" si="18"/>
        <v>1.3453726090031415</v>
      </c>
      <c r="AR47" s="55">
        <f t="shared" si="18"/>
        <v>48.91695860265456</v>
      </c>
      <c r="AS47" s="55">
        <f t="shared" si="18"/>
        <v>4.4489399845397282</v>
      </c>
      <c r="AT47" s="55">
        <f t="shared" si="18"/>
        <v>5.439055278696074</v>
      </c>
      <c r="AU47" s="55">
        <f t="shared" si="18"/>
        <v>24.136116182299634</v>
      </c>
      <c r="AV47" s="55">
        <f t="shared" si="18"/>
        <v>1.8963503889738655</v>
      </c>
      <c r="AW47" s="1"/>
      <c r="AX47" s="16"/>
    </row>
    <row r="48" spans="1:50" x14ac:dyDescent="0.25">
      <c r="A48" s="1"/>
      <c r="B48" s="1"/>
      <c r="C48" s="1"/>
      <c r="D48" s="1"/>
      <c r="E48" s="17" t="s">
        <v>45</v>
      </c>
      <c r="F48" s="18"/>
      <c r="G48" s="56">
        <f t="shared" ref="G48:AV48" si="19">+G41*100/$F$41</f>
        <v>2.0328719723183393</v>
      </c>
      <c r="H48" s="55">
        <f t="shared" si="19"/>
        <v>1.773356401384083</v>
      </c>
      <c r="I48" s="55">
        <f t="shared" si="19"/>
        <v>1.6868512110726643</v>
      </c>
      <c r="J48" s="55">
        <f t="shared" si="19"/>
        <v>1.6003460207612457</v>
      </c>
      <c r="K48" s="55">
        <f t="shared" si="19"/>
        <v>1.4705882352941178</v>
      </c>
      <c r="L48" s="55">
        <f t="shared" si="19"/>
        <v>1.4705882352941178</v>
      </c>
      <c r="M48" s="55">
        <f t="shared" si="19"/>
        <v>1.4705882352941178</v>
      </c>
      <c r="N48" s="55">
        <f t="shared" si="19"/>
        <v>1.6003460207612457</v>
      </c>
      <c r="O48" s="55">
        <f t="shared" si="19"/>
        <v>1.6435986159169551</v>
      </c>
      <c r="P48" s="55">
        <f t="shared" si="19"/>
        <v>1.5570934256055364</v>
      </c>
      <c r="Q48" s="55">
        <f t="shared" si="19"/>
        <v>1.7301038062283738</v>
      </c>
      <c r="R48" s="55">
        <f t="shared" si="19"/>
        <v>1.8166089965397925</v>
      </c>
      <c r="S48" s="55">
        <f t="shared" si="19"/>
        <v>1.8598615916955017</v>
      </c>
      <c r="T48" s="55">
        <f t="shared" si="19"/>
        <v>1.8598615916955017</v>
      </c>
      <c r="U48" s="55">
        <f t="shared" si="19"/>
        <v>1.773356401384083</v>
      </c>
      <c r="V48" s="55">
        <f t="shared" si="19"/>
        <v>1.9031141868512111</v>
      </c>
      <c r="W48" s="55">
        <f t="shared" si="19"/>
        <v>1.9031141868512111</v>
      </c>
      <c r="X48" s="55">
        <f t="shared" si="19"/>
        <v>1.9031141868512111</v>
      </c>
      <c r="Y48" s="55">
        <f t="shared" si="19"/>
        <v>1.8166089965397925</v>
      </c>
      <c r="Z48" s="55">
        <f t="shared" si="19"/>
        <v>1.6003460207612457</v>
      </c>
      <c r="AA48" s="55">
        <f t="shared" si="19"/>
        <v>7.5692041522491351</v>
      </c>
      <c r="AB48" s="55">
        <f t="shared" si="19"/>
        <v>7.3096885813148793</v>
      </c>
      <c r="AC48" s="55">
        <f t="shared" si="19"/>
        <v>7.179930795847751</v>
      </c>
      <c r="AD48" s="55">
        <f t="shared" si="19"/>
        <v>6.2716262975778543</v>
      </c>
      <c r="AE48" s="55">
        <f t="shared" si="19"/>
        <v>5.6228373702422143</v>
      </c>
      <c r="AF48" s="55">
        <f t="shared" si="19"/>
        <v>5.1470588235294121</v>
      </c>
      <c r="AG48" s="55">
        <f t="shared" si="19"/>
        <v>4.195501730103806</v>
      </c>
      <c r="AH48" s="55">
        <f t="shared" si="19"/>
        <v>3.9792387543252596</v>
      </c>
      <c r="AI48" s="55">
        <f t="shared" si="19"/>
        <v>4.6280276816608996</v>
      </c>
      <c r="AJ48" s="55">
        <f t="shared" si="19"/>
        <v>3.8927335640138407</v>
      </c>
      <c r="AK48" s="55">
        <f t="shared" si="19"/>
        <v>3.8494809688581313</v>
      </c>
      <c r="AL48" s="55">
        <f t="shared" si="19"/>
        <v>2.8979238754325261</v>
      </c>
      <c r="AM48" s="55">
        <f t="shared" si="19"/>
        <v>2.9844290657439445</v>
      </c>
      <c r="AN48" s="55">
        <f t="shared" si="19"/>
        <v>0.12975778546712802</v>
      </c>
      <c r="AO48" s="55">
        <f t="shared" si="19"/>
        <v>1.1245674740484428</v>
      </c>
      <c r="AP48" s="55">
        <f t="shared" si="19"/>
        <v>0.90830449826989623</v>
      </c>
      <c r="AQ48" s="55">
        <f t="shared" si="19"/>
        <v>2.2491349480968856</v>
      </c>
      <c r="AR48" s="55">
        <f t="shared" si="19"/>
        <v>48.832179930795846</v>
      </c>
      <c r="AS48" s="55">
        <f t="shared" si="19"/>
        <v>7.655709342560554</v>
      </c>
      <c r="AT48" s="55">
        <f t="shared" si="19"/>
        <v>4.8010380622837374</v>
      </c>
      <c r="AU48" s="55">
        <f t="shared" si="19"/>
        <v>21.366782006920417</v>
      </c>
      <c r="AV48" s="55">
        <f t="shared" si="19"/>
        <v>2.6384083044982698</v>
      </c>
      <c r="AW48" s="1"/>
      <c r="AX48" s="16"/>
    </row>
    <row r="49" spans="1:50" x14ac:dyDescent="0.25">
      <c r="A49" s="1"/>
      <c r="B49" s="1"/>
      <c r="C49" s="1"/>
      <c r="D49" s="1"/>
      <c r="E49" s="17" t="s">
        <v>46</v>
      </c>
      <c r="F49" s="18"/>
      <c r="G49" s="55">
        <f t="shared" ref="G49:AV49" si="20">+G42*100/$F$42</f>
        <v>1.9128113879003559</v>
      </c>
      <c r="H49" s="55">
        <f t="shared" si="20"/>
        <v>1.9053973902728352</v>
      </c>
      <c r="I49" s="55">
        <f t="shared" si="20"/>
        <v>1.9424673784104389</v>
      </c>
      <c r="J49" s="55">
        <f t="shared" si="20"/>
        <v>1.9795373665480427</v>
      </c>
      <c r="K49" s="55">
        <f t="shared" si="20"/>
        <v>2.0536773428232502</v>
      </c>
      <c r="L49" s="55">
        <f t="shared" si="20"/>
        <v>2.1055753262158956</v>
      </c>
      <c r="M49" s="55">
        <f t="shared" si="20"/>
        <v>2.1723013048635824</v>
      </c>
      <c r="N49" s="55">
        <f t="shared" si="20"/>
        <v>2.2316132858837485</v>
      </c>
      <c r="O49" s="55">
        <f t="shared" si="20"/>
        <v>2.2983392645314353</v>
      </c>
      <c r="P49" s="55">
        <f t="shared" si="20"/>
        <v>2.3279952550415186</v>
      </c>
      <c r="Q49" s="55">
        <f t="shared" si="20"/>
        <v>2.3798932384341636</v>
      </c>
      <c r="R49" s="55">
        <f t="shared" si="20"/>
        <v>2.4243772241992882</v>
      </c>
      <c r="S49" s="55">
        <f t="shared" si="20"/>
        <v>2.4243772241992882</v>
      </c>
      <c r="T49" s="55">
        <f t="shared" si="20"/>
        <v>2.3354092526690393</v>
      </c>
      <c r="U49" s="55">
        <f t="shared" si="20"/>
        <v>2.2241992882562278</v>
      </c>
      <c r="V49" s="55">
        <f t="shared" si="20"/>
        <v>2.0610913404507709</v>
      </c>
      <c r="W49" s="55">
        <f t="shared" si="20"/>
        <v>1.9276393831553973</v>
      </c>
      <c r="X49" s="55">
        <f t="shared" si="20"/>
        <v>1.8090154211150653</v>
      </c>
      <c r="Y49" s="55">
        <f t="shared" si="20"/>
        <v>1.7422894424673785</v>
      </c>
      <c r="Z49" s="55">
        <f t="shared" si="20"/>
        <v>1.6829774614472124</v>
      </c>
      <c r="AA49" s="55">
        <f t="shared" si="20"/>
        <v>7.8662514827995258</v>
      </c>
      <c r="AB49" s="55">
        <f t="shared" si="20"/>
        <v>7.8217674970344007</v>
      </c>
      <c r="AC49" s="55">
        <f t="shared" si="20"/>
        <v>6.746737841043891</v>
      </c>
      <c r="AD49" s="55">
        <f t="shared" si="20"/>
        <v>6.0794780545670228</v>
      </c>
      <c r="AE49" s="55">
        <f t="shared" si="20"/>
        <v>5.9163701067615655</v>
      </c>
      <c r="AF49" s="55">
        <f t="shared" si="20"/>
        <v>4.4409845788849349</v>
      </c>
      <c r="AG49" s="55">
        <f t="shared" si="20"/>
        <v>3.3066429418742587</v>
      </c>
      <c r="AH49" s="55">
        <f t="shared" si="20"/>
        <v>3.1064650059311982</v>
      </c>
      <c r="AI49" s="55">
        <f t="shared" si="20"/>
        <v>4.3223606168446027</v>
      </c>
      <c r="AJ49" s="55">
        <f t="shared" si="20"/>
        <v>2.8988730723606166</v>
      </c>
      <c r="AK49" s="55">
        <f t="shared" si="20"/>
        <v>2.8988730723606166</v>
      </c>
      <c r="AL49" s="55">
        <f t="shared" si="20"/>
        <v>1.290035587188612</v>
      </c>
      <c r="AM49" s="55">
        <f t="shared" si="20"/>
        <v>1.3641755634638197</v>
      </c>
      <c r="AN49" s="55">
        <f t="shared" si="20"/>
        <v>5.9311981020166077E-2</v>
      </c>
      <c r="AO49" s="55">
        <f t="shared" si="20"/>
        <v>1.0824436536180309</v>
      </c>
      <c r="AP49" s="55">
        <f t="shared" si="20"/>
        <v>0.83036773428232502</v>
      </c>
      <c r="AQ49" s="55">
        <f t="shared" si="20"/>
        <v>1.9424673784104389</v>
      </c>
      <c r="AR49" s="55">
        <f t="shared" si="20"/>
        <v>49.451364175563462</v>
      </c>
      <c r="AS49" s="55">
        <f t="shared" si="20"/>
        <v>5.0785883748517202</v>
      </c>
      <c r="AT49" s="55">
        <f t="shared" si="20"/>
        <v>4.6708185053380786</v>
      </c>
      <c r="AU49" s="55">
        <f t="shared" si="20"/>
        <v>21.307829181494661</v>
      </c>
      <c r="AV49" s="55">
        <f t="shared" si="20"/>
        <v>1.9424673784104389</v>
      </c>
      <c r="AW49" s="1"/>
      <c r="AX49" s="16"/>
    </row>
    <row r="50" spans="1:50" x14ac:dyDescent="0.25">
      <c r="A50" s="1"/>
      <c r="B50" s="1"/>
      <c r="C50" s="1"/>
      <c r="D50" s="1"/>
      <c r="E50" s="17" t="s">
        <v>47</v>
      </c>
      <c r="F50" s="18"/>
      <c r="G50" s="55">
        <f t="shared" ref="G50:AV50" si="21">+G43*100/$F$43</f>
        <v>2.2285151440531887</v>
      </c>
      <c r="H50" s="55">
        <f t="shared" si="21"/>
        <v>2.0438315685791677</v>
      </c>
      <c r="I50" s="55">
        <f t="shared" si="21"/>
        <v>1.9453336616596897</v>
      </c>
      <c r="J50" s="55">
        <f t="shared" si="21"/>
        <v>1.8098990396454075</v>
      </c>
      <c r="K50" s="55">
        <f t="shared" si="21"/>
        <v>1.785274562915538</v>
      </c>
      <c r="L50" s="55">
        <f t="shared" si="21"/>
        <v>1.7237133710908643</v>
      </c>
      <c r="M50" s="55">
        <f t="shared" si="21"/>
        <v>1.7114011327259295</v>
      </c>
      <c r="N50" s="55">
        <f t="shared" si="21"/>
        <v>1.7114011327259295</v>
      </c>
      <c r="O50" s="55">
        <f t="shared" si="21"/>
        <v>1.7483378478207339</v>
      </c>
      <c r="P50" s="55">
        <f t="shared" si="21"/>
        <v>1.7237133710908643</v>
      </c>
      <c r="Q50" s="55">
        <f t="shared" si="21"/>
        <v>1.7975868012804728</v>
      </c>
      <c r="R50" s="55">
        <f t="shared" si="21"/>
        <v>1.883772469835016</v>
      </c>
      <c r="S50" s="55">
        <f t="shared" si="21"/>
        <v>1.9453336616596897</v>
      </c>
      <c r="T50" s="55">
        <f t="shared" si="21"/>
        <v>1.9083969465648856</v>
      </c>
      <c r="U50" s="55">
        <f t="shared" si="21"/>
        <v>1.8591479931051464</v>
      </c>
      <c r="V50" s="55">
        <f t="shared" si="21"/>
        <v>1.8468357547402117</v>
      </c>
      <c r="W50" s="55">
        <f t="shared" si="21"/>
        <v>1.8222112780103423</v>
      </c>
      <c r="X50" s="55">
        <f t="shared" si="21"/>
        <v>1.8591479931051464</v>
      </c>
      <c r="Y50" s="55">
        <f t="shared" si="21"/>
        <v>1.982270376754494</v>
      </c>
      <c r="Z50" s="55">
        <f t="shared" si="21"/>
        <v>2.2531396207830583</v>
      </c>
      <c r="AA50" s="55">
        <f t="shared" si="21"/>
        <v>13.063284905195765</v>
      </c>
      <c r="AB50" s="55">
        <f t="shared" si="21"/>
        <v>12.11524255109579</v>
      </c>
      <c r="AC50" s="55">
        <f t="shared" si="21"/>
        <v>8.7540014774686039</v>
      </c>
      <c r="AD50" s="55">
        <f t="shared" si="21"/>
        <v>6.5501108101452843</v>
      </c>
      <c r="AE50" s="55">
        <f t="shared" si="21"/>
        <v>4.6786505786752031</v>
      </c>
      <c r="AF50" s="55">
        <f t="shared" si="21"/>
        <v>4.4693425264713129</v>
      </c>
      <c r="AG50" s="55">
        <f t="shared" si="21"/>
        <v>3.4597389805466632</v>
      </c>
      <c r="AH50" s="55">
        <f t="shared" si="21"/>
        <v>2.6717557251908395</v>
      </c>
      <c r="AI50" s="55">
        <f t="shared" si="21"/>
        <v>1.982270376754494</v>
      </c>
      <c r="AJ50" s="55">
        <f t="shared" si="21"/>
        <v>1.8468357547402117</v>
      </c>
      <c r="AK50" s="55">
        <f t="shared" si="21"/>
        <v>1.3789706968726914</v>
      </c>
      <c r="AL50" s="55">
        <f t="shared" si="21"/>
        <v>0.89879340064023638</v>
      </c>
      <c r="AM50" s="55">
        <f t="shared" si="21"/>
        <v>0.54173848805712876</v>
      </c>
      <c r="AN50" s="55">
        <f t="shared" si="21"/>
        <v>0.12312238364934745</v>
      </c>
      <c r="AO50" s="55">
        <f t="shared" si="21"/>
        <v>1.1327259295739966</v>
      </c>
      <c r="AP50" s="55">
        <f t="shared" si="21"/>
        <v>1.0957892144791923</v>
      </c>
      <c r="AQ50" s="55">
        <f t="shared" si="21"/>
        <v>2.327013050972667</v>
      </c>
      <c r="AR50" s="55">
        <f t="shared" si="21"/>
        <v>50.615611918246735</v>
      </c>
      <c r="AS50" s="55">
        <f t="shared" si="21"/>
        <v>4.5801526717557248</v>
      </c>
      <c r="AT50" s="55">
        <f t="shared" si="21"/>
        <v>4.5678404333907903</v>
      </c>
      <c r="AU50" s="55">
        <f t="shared" si="21"/>
        <v>26.02807190347205</v>
      </c>
      <c r="AV50" s="55">
        <f t="shared" si="21"/>
        <v>2.7579413937453827</v>
      </c>
      <c r="AW50" s="1"/>
      <c r="AX50" s="16"/>
    </row>
    <row r="51" spans="1:50" x14ac:dyDescent="0.25">
      <c r="A51" s="1">
        <f>99/6</f>
        <v>16.5</v>
      </c>
      <c r="B51" s="1"/>
      <c r="C51" s="1"/>
      <c r="D51" s="1"/>
      <c r="E51" s="17" t="s">
        <v>48</v>
      </c>
      <c r="F51" s="18"/>
      <c r="G51" s="55">
        <f t="shared" ref="G51:AV51" si="22">+G44*100/$F$44</f>
        <v>2.9973935708079931</v>
      </c>
      <c r="H51" s="55">
        <f t="shared" si="22"/>
        <v>2.8453518679409209</v>
      </c>
      <c r="I51" s="55">
        <f t="shared" si="22"/>
        <v>2.6933101650738487</v>
      </c>
      <c r="J51" s="55">
        <f t="shared" si="22"/>
        <v>2.5629887054735012</v>
      </c>
      <c r="K51" s="55">
        <f t="shared" si="22"/>
        <v>2.5195482189400522</v>
      </c>
      <c r="L51" s="55">
        <f t="shared" si="22"/>
        <v>2.5195482189400522</v>
      </c>
      <c r="M51" s="55">
        <f t="shared" si="22"/>
        <v>2.5195482189400522</v>
      </c>
      <c r="N51" s="55">
        <f t="shared" si="22"/>
        <v>2.5412684622067769</v>
      </c>
      <c r="O51" s="55">
        <f t="shared" si="22"/>
        <v>2.5195482189400522</v>
      </c>
      <c r="P51" s="55">
        <f t="shared" si="22"/>
        <v>2.6064291920069507</v>
      </c>
      <c r="Q51" s="55">
        <f t="shared" si="22"/>
        <v>2.6281494352736749</v>
      </c>
      <c r="R51" s="55">
        <f t="shared" si="22"/>
        <v>2.7150304083405734</v>
      </c>
      <c r="S51" s="55">
        <f t="shared" si="22"/>
        <v>2.7150304083405734</v>
      </c>
      <c r="T51" s="55">
        <f t="shared" si="22"/>
        <v>2.6715899218071244</v>
      </c>
      <c r="U51" s="55">
        <f t="shared" si="22"/>
        <v>2.4761077324066028</v>
      </c>
      <c r="V51" s="55">
        <f t="shared" si="22"/>
        <v>2.3457862728062553</v>
      </c>
      <c r="W51" s="55">
        <f t="shared" si="22"/>
        <v>2.1937445699391831</v>
      </c>
      <c r="X51" s="55">
        <f t="shared" si="22"/>
        <v>2.0417028670721113</v>
      </c>
      <c r="Y51" s="55">
        <f t="shared" si="22"/>
        <v>1.8679409209383144</v>
      </c>
      <c r="Z51" s="55">
        <f t="shared" si="22"/>
        <v>1.6941789748045177</v>
      </c>
      <c r="AA51" s="55">
        <f t="shared" si="22"/>
        <v>6.5595134665508255</v>
      </c>
      <c r="AB51" s="55">
        <f t="shared" si="22"/>
        <v>6.4943527367506517</v>
      </c>
      <c r="AC51" s="55">
        <f t="shared" si="22"/>
        <v>7.9061685490877496</v>
      </c>
      <c r="AD51" s="55">
        <f t="shared" si="22"/>
        <v>6.2771503040834054</v>
      </c>
      <c r="AE51" s="55">
        <f t="shared" si="22"/>
        <v>4.8870547350130318</v>
      </c>
      <c r="AF51" s="55">
        <f t="shared" si="22"/>
        <v>3.7576020851433536</v>
      </c>
      <c r="AG51" s="55">
        <f t="shared" si="22"/>
        <v>3.0625543006081668</v>
      </c>
      <c r="AH51" s="55">
        <f t="shared" si="22"/>
        <v>2.3457862728062553</v>
      </c>
      <c r="AI51" s="55">
        <f t="shared" si="22"/>
        <v>2.6933101650738487</v>
      </c>
      <c r="AJ51" s="55">
        <f t="shared" si="22"/>
        <v>2.4978279756733275</v>
      </c>
      <c r="AK51" s="55">
        <f t="shared" si="22"/>
        <v>1.9765421372719374</v>
      </c>
      <c r="AL51" s="55">
        <f t="shared" si="22"/>
        <v>1.0425716768027802</v>
      </c>
      <c r="AM51" s="55">
        <f t="shared" si="22"/>
        <v>0.82536924413553436</v>
      </c>
      <c r="AN51" s="55">
        <f t="shared" si="22"/>
        <v>2.1720243266724587E-2</v>
      </c>
      <c r="AO51" s="55">
        <f t="shared" si="22"/>
        <v>1.520417028670721</v>
      </c>
      <c r="AP51" s="55">
        <f t="shared" si="22"/>
        <v>1.476976542137272</v>
      </c>
      <c r="AQ51" s="55">
        <f t="shared" si="22"/>
        <v>2.324066029539531</v>
      </c>
      <c r="AR51" s="55">
        <f t="shared" si="22"/>
        <v>48.827106863596875</v>
      </c>
      <c r="AS51" s="55">
        <f t="shared" si="22"/>
        <v>7.4934839270199829</v>
      </c>
      <c r="AT51" s="55">
        <f t="shared" si="22"/>
        <v>5.1694178974804519</v>
      </c>
      <c r="AU51" s="55">
        <f t="shared" si="22"/>
        <v>20.829713292788878</v>
      </c>
      <c r="AV51" s="55">
        <f t="shared" si="22"/>
        <v>3.1277150304083405</v>
      </c>
      <c r="AW51" s="1"/>
      <c r="AX51" s="40"/>
    </row>
    <row r="52" spans="1:50" x14ac:dyDescent="0.25">
      <c r="A52" s="1"/>
      <c r="B52" s="37"/>
      <c r="C52" s="1"/>
      <c r="D52" s="1"/>
      <c r="E52" s="1"/>
      <c r="F52" s="38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Q52" s="39"/>
      <c r="AR52" s="39"/>
      <c r="AS52" s="39"/>
      <c r="AT52" s="39"/>
      <c r="AU52" s="39"/>
      <c r="AV52" s="39"/>
      <c r="AW52" s="1"/>
      <c r="AX52" s="40"/>
    </row>
    <row r="53" spans="1:50" x14ac:dyDescent="0.25">
      <c r="C53" s="120">
        <f>+C60-F39</f>
        <v>0</v>
      </c>
      <c r="D53" s="120">
        <f t="shared" ref="D53:E53" si="23">+D60-D39</f>
        <v>500</v>
      </c>
      <c r="E53" s="120" t="e">
        <f t="shared" si="23"/>
        <v>#VALUE!</v>
      </c>
      <c r="F53" s="120">
        <f>+F60-F39</f>
        <v>0</v>
      </c>
      <c r="G53" s="120">
        <f t="shared" ref="G53:AV53" si="24">+G60-G39</f>
        <v>0</v>
      </c>
      <c r="H53" s="120">
        <f t="shared" si="24"/>
        <v>0</v>
      </c>
      <c r="I53" s="120">
        <f t="shared" si="24"/>
        <v>0</v>
      </c>
      <c r="J53" s="120">
        <f t="shared" si="24"/>
        <v>0</v>
      </c>
      <c r="K53" s="120">
        <f t="shared" si="24"/>
        <v>0</v>
      </c>
      <c r="L53" s="120">
        <f t="shared" si="24"/>
        <v>0</v>
      </c>
      <c r="M53" s="120">
        <f t="shared" si="24"/>
        <v>0</v>
      </c>
      <c r="N53" s="120">
        <f t="shared" si="24"/>
        <v>0</v>
      </c>
      <c r="O53" s="120">
        <f t="shared" si="24"/>
        <v>0</v>
      </c>
      <c r="P53" s="120">
        <f t="shared" si="24"/>
        <v>0</v>
      </c>
      <c r="Q53" s="120">
        <f t="shared" si="24"/>
        <v>0</v>
      </c>
      <c r="R53" s="120">
        <f t="shared" si="24"/>
        <v>0</v>
      </c>
      <c r="S53" s="120">
        <f t="shared" si="24"/>
        <v>0</v>
      </c>
      <c r="T53" s="120">
        <f t="shared" si="24"/>
        <v>0</v>
      </c>
      <c r="U53" s="120">
        <f t="shared" si="24"/>
        <v>0</v>
      </c>
      <c r="V53" s="120">
        <f t="shared" si="24"/>
        <v>0</v>
      </c>
      <c r="W53" s="120">
        <f t="shared" si="24"/>
        <v>0</v>
      </c>
      <c r="X53" s="120">
        <f t="shared" si="24"/>
        <v>0</v>
      </c>
      <c r="Y53" s="120">
        <f t="shared" si="24"/>
        <v>0</v>
      </c>
      <c r="Z53" s="120">
        <f t="shared" si="24"/>
        <v>0</v>
      </c>
      <c r="AA53" s="120">
        <f t="shared" si="24"/>
        <v>0</v>
      </c>
      <c r="AB53" s="120">
        <f t="shared" si="24"/>
        <v>0</v>
      </c>
      <c r="AC53" s="120">
        <f t="shared" si="24"/>
        <v>0</v>
      </c>
      <c r="AD53" s="120">
        <f t="shared" si="24"/>
        <v>0</v>
      </c>
      <c r="AE53" s="120">
        <f t="shared" si="24"/>
        <v>0</v>
      </c>
      <c r="AF53" s="120">
        <f t="shared" si="24"/>
        <v>0</v>
      </c>
      <c r="AG53" s="120">
        <f t="shared" si="24"/>
        <v>0</v>
      </c>
      <c r="AH53" s="120">
        <f t="shared" si="24"/>
        <v>0</v>
      </c>
      <c r="AI53" s="120">
        <f t="shared" si="24"/>
        <v>0</v>
      </c>
      <c r="AJ53" s="120">
        <f t="shared" si="24"/>
        <v>0</v>
      </c>
      <c r="AK53" s="120">
        <f t="shared" si="24"/>
        <v>0</v>
      </c>
      <c r="AL53" s="120">
        <f t="shared" si="24"/>
        <v>0</v>
      </c>
      <c r="AM53" s="120">
        <f t="shared" si="24"/>
        <v>0</v>
      </c>
      <c r="AN53" s="120">
        <f t="shared" si="24"/>
        <v>0</v>
      </c>
      <c r="AO53" s="120">
        <f t="shared" si="24"/>
        <v>0</v>
      </c>
      <c r="AP53" s="120">
        <f t="shared" si="24"/>
        <v>0</v>
      </c>
      <c r="AQ53" s="120">
        <f t="shared" si="24"/>
        <v>0</v>
      </c>
      <c r="AR53" s="120">
        <f t="shared" si="24"/>
        <v>0</v>
      </c>
      <c r="AS53" s="120">
        <f t="shared" si="24"/>
        <v>0</v>
      </c>
      <c r="AT53" s="120">
        <f t="shared" si="24"/>
        <v>0</v>
      </c>
      <c r="AU53" s="120">
        <f t="shared" si="24"/>
        <v>0</v>
      </c>
      <c r="AV53" s="120">
        <f t="shared" si="24"/>
        <v>0</v>
      </c>
    </row>
    <row r="54" spans="1:50" x14ac:dyDescent="0.25">
      <c r="A54">
        <f>+C63/3</f>
        <v>0</v>
      </c>
      <c r="C54" s="50">
        <f>+F39-C60</f>
        <v>0</v>
      </c>
      <c r="D54" s="50">
        <f t="shared" ref="D54:E54" si="25">+D39-D60</f>
        <v>-500</v>
      </c>
      <c r="E54" s="50" t="e">
        <f t="shared" si="25"/>
        <v>#VALUE!</v>
      </c>
      <c r="F54" s="50">
        <f>+F39-F60</f>
        <v>0</v>
      </c>
      <c r="G54" s="50">
        <f t="shared" ref="G54:AV54" si="26">+G39-G60</f>
        <v>0</v>
      </c>
      <c r="H54" s="50">
        <f t="shared" si="26"/>
        <v>0</v>
      </c>
      <c r="I54" s="50">
        <f t="shared" si="26"/>
        <v>0</v>
      </c>
      <c r="J54" s="50">
        <f t="shared" si="26"/>
        <v>0</v>
      </c>
      <c r="K54" s="50">
        <f t="shared" si="26"/>
        <v>0</v>
      </c>
      <c r="L54" s="50">
        <f t="shared" si="26"/>
        <v>0</v>
      </c>
      <c r="M54" s="50">
        <f t="shared" si="26"/>
        <v>0</v>
      </c>
      <c r="N54" s="50">
        <f t="shared" si="26"/>
        <v>0</v>
      </c>
      <c r="O54" s="50">
        <f t="shared" si="26"/>
        <v>0</v>
      </c>
      <c r="P54" s="50">
        <f t="shared" si="26"/>
        <v>0</v>
      </c>
      <c r="Q54" s="50">
        <f t="shared" si="26"/>
        <v>0</v>
      </c>
      <c r="R54" s="50">
        <f t="shared" si="26"/>
        <v>0</v>
      </c>
      <c r="S54" s="50">
        <f t="shared" si="26"/>
        <v>0</v>
      </c>
      <c r="T54" s="50">
        <f t="shared" si="26"/>
        <v>0</v>
      </c>
      <c r="U54" s="50">
        <f t="shared" si="26"/>
        <v>0</v>
      </c>
      <c r="V54" s="50">
        <f t="shared" si="26"/>
        <v>0</v>
      </c>
      <c r="W54" s="50">
        <f t="shared" si="26"/>
        <v>0</v>
      </c>
      <c r="X54" s="50">
        <f t="shared" si="26"/>
        <v>0</v>
      </c>
      <c r="Y54" s="50">
        <f t="shared" si="26"/>
        <v>0</v>
      </c>
      <c r="Z54" s="50">
        <f t="shared" si="26"/>
        <v>0</v>
      </c>
      <c r="AA54" s="50">
        <f t="shared" si="26"/>
        <v>0</v>
      </c>
      <c r="AB54" s="50">
        <f t="shared" si="26"/>
        <v>0</v>
      </c>
      <c r="AC54" s="50">
        <f t="shared" si="26"/>
        <v>0</v>
      </c>
      <c r="AD54" s="50">
        <f t="shared" si="26"/>
        <v>0</v>
      </c>
      <c r="AE54" s="50">
        <f t="shared" si="26"/>
        <v>0</v>
      </c>
      <c r="AF54" s="50">
        <f t="shared" si="26"/>
        <v>0</v>
      </c>
      <c r="AG54" s="50">
        <f t="shared" si="26"/>
        <v>0</v>
      </c>
      <c r="AH54" s="50">
        <f t="shared" si="26"/>
        <v>0</v>
      </c>
      <c r="AI54" s="50">
        <f t="shared" si="26"/>
        <v>0</v>
      </c>
      <c r="AJ54" s="50">
        <f t="shared" si="26"/>
        <v>0</v>
      </c>
      <c r="AK54" s="50">
        <f t="shared" si="26"/>
        <v>0</v>
      </c>
      <c r="AL54" s="50">
        <f t="shared" si="26"/>
        <v>0</v>
      </c>
      <c r="AM54" s="50">
        <f t="shared" si="26"/>
        <v>0</v>
      </c>
      <c r="AN54" s="50">
        <f t="shared" si="26"/>
        <v>0</v>
      </c>
      <c r="AO54" s="50">
        <f t="shared" si="26"/>
        <v>0</v>
      </c>
      <c r="AP54" s="50">
        <f t="shared" si="26"/>
        <v>0</v>
      </c>
      <c r="AQ54" s="50">
        <f t="shared" si="26"/>
        <v>0</v>
      </c>
      <c r="AR54" s="50">
        <f t="shared" si="26"/>
        <v>0</v>
      </c>
      <c r="AS54" s="50">
        <f t="shared" si="26"/>
        <v>0</v>
      </c>
      <c r="AT54" s="50">
        <f t="shared" si="26"/>
        <v>0</v>
      </c>
      <c r="AU54" s="50">
        <f t="shared" si="26"/>
        <v>0</v>
      </c>
      <c r="AV54" s="50">
        <f t="shared" si="26"/>
        <v>0</v>
      </c>
    </row>
    <row r="55" spans="1:50" ht="15.75" x14ac:dyDescent="0.25">
      <c r="F55" s="57"/>
      <c r="G55" s="132" t="s">
        <v>52</v>
      </c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58"/>
      <c r="AD55" s="59" t="s">
        <v>52</v>
      </c>
      <c r="AE55" s="59"/>
      <c r="AF55" s="59"/>
      <c r="AG55" s="59"/>
      <c r="AH55" s="59"/>
      <c r="AI55" s="59"/>
      <c r="AJ55" s="59"/>
      <c r="AK55" s="59"/>
      <c r="AL55" s="59"/>
      <c r="AM55" s="59"/>
      <c r="AQ55" s="59"/>
      <c r="AR55" s="59"/>
      <c r="AS55" s="59"/>
      <c r="AT55" s="59"/>
      <c r="AU55" s="59"/>
      <c r="AV55" s="59"/>
      <c r="AW55" s="59"/>
      <c r="AX55" s="59"/>
    </row>
    <row r="56" spans="1:50" ht="18.75" x14ac:dyDescent="0.3">
      <c r="D56" s="50">
        <f>+[1]DISTRITAL!$C$6-C60</f>
        <v>0</v>
      </c>
      <c r="F56" s="57"/>
      <c r="G56" s="133" t="s">
        <v>53</v>
      </c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60"/>
      <c r="AD56" s="61" t="s">
        <v>53</v>
      </c>
      <c r="AE56" s="61"/>
      <c r="AF56" s="61"/>
      <c r="AG56" s="61"/>
      <c r="AH56" s="61"/>
      <c r="AI56" s="61"/>
      <c r="AJ56" s="61"/>
      <c r="AK56" s="61"/>
      <c r="AL56" s="61"/>
      <c r="AM56" s="61"/>
      <c r="AQ56" s="61"/>
      <c r="AR56" s="61"/>
      <c r="AS56" s="61"/>
      <c r="AT56" s="61"/>
      <c r="AU56" s="61"/>
      <c r="AV56" s="61"/>
      <c r="AW56" s="61"/>
      <c r="AX56" s="61"/>
    </row>
    <row r="57" spans="1:50" ht="15.75" thickBot="1" x14ac:dyDescent="0.3">
      <c r="A57" s="62"/>
      <c r="B57" s="62"/>
      <c r="C57" s="62"/>
      <c r="D57" s="62"/>
      <c r="E57" s="62"/>
      <c r="F57" s="63"/>
      <c r="G57" s="134" t="s">
        <v>54</v>
      </c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64"/>
      <c r="AD57" s="65" t="s">
        <v>54</v>
      </c>
      <c r="AE57" s="65"/>
      <c r="AF57" s="65"/>
      <c r="AG57" s="65"/>
      <c r="AH57" s="65"/>
      <c r="AI57" s="65"/>
      <c r="AJ57" s="65"/>
      <c r="AK57" s="65"/>
      <c r="AL57" s="65"/>
      <c r="AM57" s="65"/>
      <c r="AQ57" s="65"/>
      <c r="AR57" s="65"/>
      <c r="AS57" s="65"/>
      <c r="AT57" s="65"/>
      <c r="AU57" s="65"/>
      <c r="AV57" s="65"/>
    </row>
    <row r="58" spans="1:50" ht="24" customHeight="1" x14ac:dyDescent="0.25">
      <c r="A58" s="66" t="s">
        <v>55</v>
      </c>
      <c r="B58" s="67" t="s">
        <v>56</v>
      </c>
      <c r="C58" s="68" t="s">
        <v>2</v>
      </c>
      <c r="D58" s="69"/>
      <c r="E58" s="69" t="s">
        <v>57</v>
      </c>
      <c r="F58" s="163" t="s">
        <v>58</v>
      </c>
      <c r="G58" s="129" t="s">
        <v>3</v>
      </c>
      <c r="H58" s="129" t="s">
        <v>4</v>
      </c>
      <c r="I58" s="129" t="s">
        <v>5</v>
      </c>
      <c r="J58" s="129" t="s">
        <v>6</v>
      </c>
      <c r="K58" s="129" t="s">
        <v>7</v>
      </c>
      <c r="L58" s="129" t="s">
        <v>8</v>
      </c>
      <c r="M58" s="129" t="s">
        <v>9</v>
      </c>
      <c r="N58" s="129" t="s">
        <v>10</v>
      </c>
      <c r="O58" s="129" t="s">
        <v>11</v>
      </c>
      <c r="P58" s="129" t="s">
        <v>12</v>
      </c>
      <c r="Q58" s="129" t="s">
        <v>13</v>
      </c>
      <c r="R58" s="129" t="s">
        <v>14</v>
      </c>
      <c r="S58" s="129" t="s">
        <v>15</v>
      </c>
      <c r="T58" s="129" t="s">
        <v>16</v>
      </c>
      <c r="U58" s="129" t="s">
        <v>17</v>
      </c>
      <c r="V58" s="129" t="s">
        <v>18</v>
      </c>
      <c r="W58" s="129" t="s">
        <v>19</v>
      </c>
      <c r="X58" s="129" t="s">
        <v>20</v>
      </c>
      <c r="Y58" s="129" t="s">
        <v>21</v>
      </c>
      <c r="Z58" s="129" t="s">
        <v>22</v>
      </c>
      <c r="AA58" s="129" t="s">
        <v>23</v>
      </c>
      <c r="AB58" s="129" t="s">
        <v>24</v>
      </c>
      <c r="AC58" s="129" t="s">
        <v>25</v>
      </c>
      <c r="AD58" s="170" t="s">
        <v>26</v>
      </c>
      <c r="AE58" s="170" t="s">
        <v>27</v>
      </c>
      <c r="AF58" s="170" t="s">
        <v>28</v>
      </c>
      <c r="AG58" s="170" t="s">
        <v>29</v>
      </c>
      <c r="AH58" s="170" t="s">
        <v>30</v>
      </c>
      <c r="AI58" s="170" t="s">
        <v>31</v>
      </c>
      <c r="AJ58" s="170" t="s">
        <v>32</v>
      </c>
      <c r="AK58" s="170" t="s">
        <v>33</v>
      </c>
      <c r="AL58" s="170" t="s">
        <v>34</v>
      </c>
      <c r="AM58" s="170" t="s">
        <v>35</v>
      </c>
      <c r="AN58" s="165" t="s">
        <v>160</v>
      </c>
      <c r="AO58" s="165"/>
      <c r="AP58" s="165"/>
      <c r="AQ58" s="178" t="s">
        <v>36</v>
      </c>
      <c r="AR58" s="172" t="s">
        <v>37</v>
      </c>
      <c r="AS58" s="174" t="s">
        <v>38</v>
      </c>
      <c r="AT58" s="175"/>
      <c r="AU58" s="175"/>
      <c r="AV58" s="176" t="s">
        <v>59</v>
      </c>
    </row>
    <row r="59" spans="1:50" x14ac:dyDescent="0.25">
      <c r="A59" s="70"/>
      <c r="B59" s="71"/>
      <c r="C59" s="72"/>
      <c r="D59" s="73"/>
      <c r="E59" s="73"/>
      <c r="F59" s="164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13" t="s">
        <v>161</v>
      </c>
      <c r="AO59" s="113" t="s">
        <v>162</v>
      </c>
      <c r="AP59" s="113" t="s">
        <v>163</v>
      </c>
      <c r="AQ59" s="179"/>
      <c r="AR59" s="173"/>
      <c r="AS59" s="74" t="s">
        <v>39</v>
      </c>
      <c r="AT59" s="74" t="s">
        <v>40</v>
      </c>
      <c r="AU59" s="74" t="s">
        <v>41</v>
      </c>
      <c r="AV59" s="177"/>
    </row>
    <row r="60" spans="1:50" x14ac:dyDescent="0.25">
      <c r="A60" s="75" t="s">
        <v>60</v>
      </c>
      <c r="B60" s="76"/>
      <c r="C60" s="77">
        <f t="shared" ref="C60:AV60" si="27">SUM(C61,C91,C100)</f>
        <v>89327</v>
      </c>
      <c r="D60" s="77">
        <f t="shared" si="27"/>
        <v>500</v>
      </c>
      <c r="E60" s="77">
        <f t="shared" si="27"/>
        <v>89327</v>
      </c>
      <c r="F60" s="77">
        <f t="shared" si="27"/>
        <v>89327</v>
      </c>
      <c r="G60" s="77">
        <f t="shared" si="27"/>
        <v>1436</v>
      </c>
      <c r="H60" s="77">
        <f t="shared" si="27"/>
        <v>1423</v>
      </c>
      <c r="I60" s="77">
        <f t="shared" si="27"/>
        <v>1432</v>
      </c>
      <c r="J60" s="77">
        <f t="shared" si="27"/>
        <v>1440</v>
      </c>
      <c r="K60" s="77">
        <f t="shared" si="27"/>
        <v>1468</v>
      </c>
      <c r="L60" s="77">
        <f t="shared" si="27"/>
        <v>1499</v>
      </c>
      <c r="M60" s="77">
        <f t="shared" si="27"/>
        <v>1534</v>
      </c>
      <c r="N60" s="77">
        <f t="shared" si="27"/>
        <v>1575</v>
      </c>
      <c r="O60" s="77">
        <f t="shared" si="27"/>
        <v>1615</v>
      </c>
      <c r="P60" s="77">
        <f t="shared" si="27"/>
        <v>1650</v>
      </c>
      <c r="Q60" s="77">
        <f t="shared" si="27"/>
        <v>1696</v>
      </c>
      <c r="R60" s="77">
        <f t="shared" si="27"/>
        <v>1741</v>
      </c>
      <c r="S60" s="77">
        <f t="shared" si="27"/>
        <v>1775</v>
      </c>
      <c r="T60" s="77">
        <f t="shared" si="27"/>
        <v>1784</v>
      </c>
      <c r="U60" s="77">
        <f t="shared" si="27"/>
        <v>1778</v>
      </c>
      <c r="V60" s="77">
        <f t="shared" si="27"/>
        <v>1776</v>
      </c>
      <c r="W60" s="77">
        <f t="shared" si="27"/>
        <v>1769</v>
      </c>
      <c r="X60" s="77">
        <f t="shared" si="27"/>
        <v>1760</v>
      </c>
      <c r="Y60" s="77">
        <f t="shared" si="27"/>
        <v>1748</v>
      </c>
      <c r="Z60" s="77">
        <f t="shared" si="27"/>
        <v>1736</v>
      </c>
      <c r="AA60" s="77">
        <f t="shared" si="27"/>
        <v>8335</v>
      </c>
      <c r="AB60" s="77">
        <f t="shared" si="27"/>
        <v>7206</v>
      </c>
      <c r="AC60" s="77">
        <f t="shared" si="27"/>
        <v>7065</v>
      </c>
      <c r="AD60" s="77">
        <f t="shared" si="27"/>
        <v>6088</v>
      </c>
      <c r="AE60" s="77">
        <f t="shared" si="27"/>
        <v>5369</v>
      </c>
      <c r="AF60" s="77">
        <f t="shared" si="27"/>
        <v>4260</v>
      </c>
      <c r="AG60" s="77">
        <f t="shared" si="27"/>
        <v>3392</v>
      </c>
      <c r="AH60" s="77">
        <f t="shared" si="27"/>
        <v>3592</v>
      </c>
      <c r="AI60" s="77">
        <f t="shared" si="27"/>
        <v>3441</v>
      </c>
      <c r="AJ60" s="77">
        <f t="shared" si="27"/>
        <v>2777</v>
      </c>
      <c r="AK60" s="77">
        <f t="shared" si="27"/>
        <v>2174</v>
      </c>
      <c r="AL60" s="77">
        <f t="shared" si="27"/>
        <v>1527</v>
      </c>
      <c r="AM60" s="77">
        <f t="shared" si="27"/>
        <v>1466</v>
      </c>
      <c r="AN60" s="77">
        <f t="shared" si="27"/>
        <v>110</v>
      </c>
      <c r="AO60" s="77">
        <f t="shared" si="27"/>
        <v>783</v>
      </c>
      <c r="AP60" s="77">
        <f t="shared" si="27"/>
        <v>653</v>
      </c>
      <c r="AQ60" s="77">
        <f t="shared" si="27"/>
        <v>1428</v>
      </c>
      <c r="AR60" s="77">
        <f t="shared" si="27"/>
        <v>43900</v>
      </c>
      <c r="AS60" s="77">
        <f t="shared" si="27"/>
        <v>4284</v>
      </c>
      <c r="AT60" s="77">
        <f t="shared" si="27"/>
        <v>4657</v>
      </c>
      <c r="AU60" s="77">
        <f t="shared" si="27"/>
        <v>21116</v>
      </c>
      <c r="AV60" s="78">
        <f t="shared" si="27"/>
        <v>1844</v>
      </c>
    </row>
    <row r="61" spans="1:50" x14ac:dyDescent="0.25">
      <c r="A61" s="80" t="s">
        <v>61</v>
      </c>
      <c r="B61" s="81"/>
      <c r="C61" s="82">
        <f t="shared" ref="C61:AV61" si="28">SUM(C62,C64,C71,C79)</f>
        <v>60801</v>
      </c>
      <c r="D61" s="82">
        <f t="shared" si="28"/>
        <v>100</v>
      </c>
      <c r="E61" s="82">
        <f t="shared" si="28"/>
        <v>60801</v>
      </c>
      <c r="F61" s="82">
        <f t="shared" si="28"/>
        <v>60801</v>
      </c>
      <c r="G61" s="82">
        <f t="shared" si="28"/>
        <v>812</v>
      </c>
      <c r="H61" s="82">
        <f t="shared" si="28"/>
        <v>828</v>
      </c>
      <c r="I61" s="82">
        <f t="shared" si="28"/>
        <v>849</v>
      </c>
      <c r="J61" s="82">
        <f t="shared" si="28"/>
        <v>871</v>
      </c>
      <c r="K61" s="82">
        <f t="shared" si="28"/>
        <v>896</v>
      </c>
      <c r="L61" s="82">
        <f t="shared" si="28"/>
        <v>925</v>
      </c>
      <c r="M61" s="82">
        <f t="shared" si="28"/>
        <v>952</v>
      </c>
      <c r="N61" s="82">
        <f t="shared" si="28"/>
        <v>981</v>
      </c>
      <c r="O61" s="82">
        <f t="shared" si="28"/>
        <v>1009</v>
      </c>
      <c r="P61" s="82">
        <f t="shared" si="28"/>
        <v>1040</v>
      </c>
      <c r="Q61" s="82">
        <f t="shared" si="28"/>
        <v>1068</v>
      </c>
      <c r="R61" s="82">
        <f t="shared" si="28"/>
        <v>1094</v>
      </c>
      <c r="S61" s="82">
        <f t="shared" si="28"/>
        <v>1122</v>
      </c>
      <c r="T61" s="82">
        <f t="shared" si="28"/>
        <v>1148</v>
      </c>
      <c r="U61" s="82">
        <f t="shared" si="28"/>
        <v>1172</v>
      </c>
      <c r="V61" s="82">
        <f t="shared" si="28"/>
        <v>1196</v>
      </c>
      <c r="W61" s="82">
        <f t="shared" si="28"/>
        <v>1216</v>
      </c>
      <c r="X61" s="82">
        <f t="shared" si="28"/>
        <v>1227</v>
      </c>
      <c r="Y61" s="82">
        <f t="shared" si="28"/>
        <v>1224</v>
      </c>
      <c r="Z61" s="82">
        <f t="shared" si="28"/>
        <v>1211</v>
      </c>
      <c r="AA61" s="82">
        <f t="shared" si="28"/>
        <v>5736</v>
      </c>
      <c r="AB61" s="82">
        <f t="shared" si="28"/>
        <v>4699</v>
      </c>
      <c r="AC61" s="82">
        <f t="shared" si="28"/>
        <v>4914</v>
      </c>
      <c r="AD61" s="82">
        <f t="shared" si="28"/>
        <v>4302</v>
      </c>
      <c r="AE61" s="82">
        <f t="shared" si="28"/>
        <v>3836</v>
      </c>
      <c r="AF61" s="82">
        <f t="shared" si="28"/>
        <v>3006</v>
      </c>
      <c r="AG61" s="82">
        <f t="shared" si="28"/>
        <v>2427</v>
      </c>
      <c r="AH61" s="82">
        <f t="shared" si="28"/>
        <v>2756</v>
      </c>
      <c r="AI61" s="82">
        <f t="shared" si="28"/>
        <v>2466</v>
      </c>
      <c r="AJ61" s="82">
        <f t="shared" si="28"/>
        <v>2031</v>
      </c>
      <c r="AK61" s="82">
        <f t="shared" si="28"/>
        <v>1491</v>
      </c>
      <c r="AL61" s="82">
        <f t="shared" si="28"/>
        <v>1165</v>
      </c>
      <c r="AM61" s="82">
        <f t="shared" si="28"/>
        <v>1131</v>
      </c>
      <c r="AN61" s="82">
        <f t="shared" si="28"/>
        <v>88</v>
      </c>
      <c r="AO61" s="82">
        <f t="shared" si="28"/>
        <v>449</v>
      </c>
      <c r="AP61" s="82">
        <f t="shared" si="28"/>
        <v>363</v>
      </c>
      <c r="AQ61" s="82">
        <f t="shared" si="28"/>
        <v>818</v>
      </c>
      <c r="AR61" s="82">
        <f t="shared" si="28"/>
        <v>29742</v>
      </c>
      <c r="AS61" s="82">
        <f t="shared" si="28"/>
        <v>2705</v>
      </c>
      <c r="AT61" s="82">
        <f t="shared" si="28"/>
        <v>3307</v>
      </c>
      <c r="AU61" s="82">
        <f t="shared" si="28"/>
        <v>14675</v>
      </c>
      <c r="AV61" s="83">
        <f t="shared" si="28"/>
        <v>1153</v>
      </c>
      <c r="AW61" s="79"/>
      <c r="AX61" s="79"/>
    </row>
    <row r="62" spans="1:50" x14ac:dyDescent="0.25">
      <c r="A62" s="84" t="s">
        <v>62</v>
      </c>
      <c r="B62" s="85" t="s">
        <v>63</v>
      </c>
      <c r="C62" s="86"/>
      <c r="D62" s="86"/>
      <c r="E62" s="86"/>
      <c r="F62" s="87"/>
      <c r="G62" s="88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90"/>
      <c r="AW62" s="91"/>
      <c r="AX62" s="91"/>
    </row>
    <row r="63" spans="1:50" x14ac:dyDescent="0.25">
      <c r="A63" s="84"/>
      <c r="B63" s="85"/>
      <c r="C63" s="88">
        <f>+F40-C61</f>
        <v>0</v>
      </c>
      <c r="D63" s="86"/>
      <c r="E63" s="86"/>
      <c r="F63" s="87"/>
      <c r="G63" s="88">
        <f>+G40-G61</f>
        <v>0</v>
      </c>
      <c r="H63" s="88">
        <f t="shared" ref="H63:AU63" si="29">+H40-H61</f>
        <v>0</v>
      </c>
      <c r="I63" s="88">
        <f t="shared" si="29"/>
        <v>0</v>
      </c>
      <c r="J63" s="88">
        <f t="shared" si="29"/>
        <v>0</v>
      </c>
      <c r="K63" s="88">
        <f t="shared" si="29"/>
        <v>0</v>
      </c>
      <c r="L63" s="88">
        <f t="shared" si="29"/>
        <v>0</v>
      </c>
      <c r="M63" s="88">
        <f t="shared" si="29"/>
        <v>0</v>
      </c>
      <c r="N63" s="88">
        <f t="shared" si="29"/>
        <v>0</v>
      </c>
      <c r="O63" s="88">
        <f t="shared" si="29"/>
        <v>0</v>
      </c>
      <c r="P63" s="88">
        <f t="shared" si="29"/>
        <v>0</v>
      </c>
      <c r="Q63" s="88">
        <f t="shared" si="29"/>
        <v>0</v>
      </c>
      <c r="R63" s="88">
        <f t="shared" si="29"/>
        <v>0</v>
      </c>
      <c r="S63" s="88">
        <f t="shared" si="29"/>
        <v>0</v>
      </c>
      <c r="T63" s="88">
        <f t="shared" si="29"/>
        <v>0</v>
      </c>
      <c r="U63" s="88">
        <f t="shared" si="29"/>
        <v>0</v>
      </c>
      <c r="V63" s="88">
        <f t="shared" si="29"/>
        <v>0</v>
      </c>
      <c r="W63" s="88">
        <f t="shared" si="29"/>
        <v>0</v>
      </c>
      <c r="X63" s="88">
        <f t="shared" si="29"/>
        <v>0</v>
      </c>
      <c r="Y63" s="88">
        <f t="shared" si="29"/>
        <v>0</v>
      </c>
      <c r="Z63" s="88">
        <f t="shared" si="29"/>
        <v>0</v>
      </c>
      <c r="AA63" s="88">
        <f t="shared" si="29"/>
        <v>0</v>
      </c>
      <c r="AB63" s="88">
        <f t="shared" si="29"/>
        <v>0</v>
      </c>
      <c r="AC63" s="88">
        <f t="shared" si="29"/>
        <v>0</v>
      </c>
      <c r="AD63" s="88">
        <f t="shared" si="29"/>
        <v>0</v>
      </c>
      <c r="AE63" s="88">
        <f t="shared" si="29"/>
        <v>0</v>
      </c>
      <c r="AF63" s="88">
        <f t="shared" si="29"/>
        <v>0</v>
      </c>
      <c r="AG63" s="88">
        <f t="shared" si="29"/>
        <v>0</v>
      </c>
      <c r="AH63" s="88">
        <f t="shared" si="29"/>
        <v>0</v>
      </c>
      <c r="AI63" s="88">
        <f t="shared" si="29"/>
        <v>0</v>
      </c>
      <c r="AJ63" s="88">
        <f t="shared" si="29"/>
        <v>0</v>
      </c>
      <c r="AK63" s="88">
        <f t="shared" si="29"/>
        <v>0</v>
      </c>
      <c r="AL63" s="88">
        <f t="shared" si="29"/>
        <v>0</v>
      </c>
      <c r="AM63" s="88">
        <f t="shared" si="29"/>
        <v>0</v>
      </c>
      <c r="AN63" s="88">
        <f t="shared" si="29"/>
        <v>0</v>
      </c>
      <c r="AO63" s="88">
        <f t="shared" si="29"/>
        <v>0</v>
      </c>
      <c r="AP63" s="88">
        <f t="shared" si="29"/>
        <v>0</v>
      </c>
      <c r="AQ63" s="88">
        <f t="shared" si="29"/>
        <v>0</v>
      </c>
      <c r="AR63" s="88">
        <f t="shared" si="29"/>
        <v>0</v>
      </c>
      <c r="AS63" s="88">
        <f t="shared" si="29"/>
        <v>0</v>
      </c>
      <c r="AT63" s="88">
        <f t="shared" si="29"/>
        <v>0</v>
      </c>
      <c r="AU63" s="88">
        <f t="shared" si="29"/>
        <v>0</v>
      </c>
      <c r="AV63" s="88">
        <f>+AV40-AV61</f>
        <v>0</v>
      </c>
      <c r="AW63" s="91"/>
      <c r="AX63" s="91"/>
    </row>
    <row r="64" spans="1:50" x14ac:dyDescent="0.25">
      <c r="A64" s="92" t="s">
        <v>64</v>
      </c>
      <c r="B64" s="93"/>
      <c r="C64" s="94">
        <f>SUM(C65:C70)</f>
        <v>34901</v>
      </c>
      <c r="D64" s="94">
        <f t="shared" ref="D64:AV64" si="30">SUM(D65:D70)</f>
        <v>57.402016414203715</v>
      </c>
      <c r="E64" s="94">
        <f t="shared" si="30"/>
        <v>34901</v>
      </c>
      <c r="F64" s="94">
        <f t="shared" si="30"/>
        <v>34891</v>
      </c>
      <c r="G64" s="94">
        <f t="shared" si="30"/>
        <v>465</v>
      </c>
      <c r="H64" s="94">
        <f t="shared" si="30"/>
        <v>473</v>
      </c>
      <c r="I64" s="94">
        <f t="shared" si="30"/>
        <v>489</v>
      </c>
      <c r="J64" s="94">
        <f t="shared" si="30"/>
        <v>497</v>
      </c>
      <c r="K64" s="94">
        <f t="shared" si="30"/>
        <v>514</v>
      </c>
      <c r="L64" s="94">
        <f t="shared" si="30"/>
        <v>531</v>
      </c>
      <c r="M64" s="94">
        <f t="shared" si="30"/>
        <v>545</v>
      </c>
      <c r="N64" s="94">
        <f t="shared" si="30"/>
        <v>562</v>
      </c>
      <c r="O64" s="94">
        <f t="shared" si="30"/>
        <v>579</v>
      </c>
      <c r="P64" s="94">
        <f t="shared" si="30"/>
        <v>595</v>
      </c>
      <c r="Q64" s="94">
        <f t="shared" si="30"/>
        <v>613</v>
      </c>
      <c r="R64" s="94">
        <f t="shared" si="30"/>
        <v>627</v>
      </c>
      <c r="S64" s="94">
        <f t="shared" si="30"/>
        <v>645</v>
      </c>
      <c r="T64" s="94">
        <f t="shared" si="30"/>
        <v>657</v>
      </c>
      <c r="U64" s="94">
        <f t="shared" si="30"/>
        <v>672</v>
      </c>
      <c r="V64" s="94">
        <f t="shared" si="30"/>
        <v>688</v>
      </c>
      <c r="W64" s="94">
        <f t="shared" si="30"/>
        <v>697</v>
      </c>
      <c r="X64" s="94">
        <f t="shared" si="30"/>
        <v>702</v>
      </c>
      <c r="Y64" s="94">
        <f t="shared" si="30"/>
        <v>700</v>
      </c>
      <c r="Z64" s="94">
        <f t="shared" si="30"/>
        <v>695</v>
      </c>
      <c r="AA64" s="94">
        <f t="shared" si="30"/>
        <v>3293</v>
      </c>
      <c r="AB64" s="94">
        <f t="shared" si="30"/>
        <v>2697</v>
      </c>
      <c r="AC64" s="94">
        <f t="shared" si="30"/>
        <v>2820</v>
      </c>
      <c r="AD64" s="94">
        <f t="shared" si="30"/>
        <v>2471</v>
      </c>
      <c r="AE64" s="94">
        <f t="shared" si="30"/>
        <v>2203</v>
      </c>
      <c r="AF64" s="94">
        <f t="shared" si="30"/>
        <v>1728</v>
      </c>
      <c r="AG64" s="94">
        <f t="shared" si="30"/>
        <v>1394</v>
      </c>
      <c r="AH64" s="94">
        <f t="shared" si="30"/>
        <v>1581</v>
      </c>
      <c r="AI64" s="94">
        <f t="shared" si="30"/>
        <v>1415</v>
      </c>
      <c r="AJ64" s="94">
        <f t="shared" si="30"/>
        <v>1166</v>
      </c>
      <c r="AK64" s="94">
        <f t="shared" si="30"/>
        <v>856</v>
      </c>
      <c r="AL64" s="94">
        <f t="shared" si="30"/>
        <v>671</v>
      </c>
      <c r="AM64" s="94">
        <f t="shared" si="30"/>
        <v>650</v>
      </c>
      <c r="AN64" s="94">
        <f t="shared" si="30"/>
        <v>52</v>
      </c>
      <c r="AO64" s="94">
        <f t="shared" si="30"/>
        <v>261</v>
      </c>
      <c r="AP64" s="94">
        <f t="shared" si="30"/>
        <v>209</v>
      </c>
      <c r="AQ64" s="94">
        <f t="shared" si="30"/>
        <v>471</v>
      </c>
      <c r="AR64" s="94">
        <f t="shared" si="30"/>
        <v>17075</v>
      </c>
      <c r="AS64" s="94">
        <f t="shared" si="30"/>
        <v>1550</v>
      </c>
      <c r="AT64" s="94">
        <f t="shared" si="30"/>
        <v>1898</v>
      </c>
      <c r="AU64" s="94">
        <f t="shared" si="30"/>
        <v>8422</v>
      </c>
      <c r="AV64" s="95">
        <f t="shared" si="30"/>
        <v>661</v>
      </c>
      <c r="AW64" s="79"/>
      <c r="AX64" s="79"/>
    </row>
    <row r="65" spans="1:50" x14ac:dyDescent="0.25">
      <c r="A65" s="84" t="s">
        <v>65</v>
      </c>
      <c r="B65" s="85" t="s">
        <v>66</v>
      </c>
      <c r="C65" s="121">
        <f>29993+99+32</f>
        <v>30124</v>
      </c>
      <c r="D65" s="86">
        <f>+C65*100/$C$61</f>
        <v>49.545237742800282</v>
      </c>
      <c r="E65" s="86">
        <f>ROUND($F$40*D65/100,0)</f>
        <v>30124</v>
      </c>
      <c r="F65" s="87">
        <f t="shared" ref="F65:F70" si="31">SUM(G65:AM65)</f>
        <v>30116</v>
      </c>
      <c r="G65" s="89">
        <v>401</v>
      </c>
      <c r="H65" s="89">
        <v>408</v>
      </c>
      <c r="I65" s="89">
        <v>422</v>
      </c>
      <c r="J65" s="89">
        <v>428</v>
      </c>
      <c r="K65" s="89">
        <v>443</v>
      </c>
      <c r="L65" s="89">
        <f t="shared" ref="L65:AT65" si="32">ROUND($E$65*L47/100,0)</f>
        <v>458</v>
      </c>
      <c r="M65" s="89">
        <v>471</v>
      </c>
      <c r="N65" s="89">
        <v>485</v>
      </c>
      <c r="O65" s="89">
        <f t="shared" si="32"/>
        <v>500</v>
      </c>
      <c r="P65" s="89">
        <v>513</v>
      </c>
      <c r="Q65" s="89">
        <v>530</v>
      </c>
      <c r="R65" s="89">
        <v>540</v>
      </c>
      <c r="S65" s="89">
        <v>558</v>
      </c>
      <c r="T65" s="89">
        <v>566</v>
      </c>
      <c r="U65" s="89">
        <v>580</v>
      </c>
      <c r="V65" s="89">
        <v>595</v>
      </c>
      <c r="W65" s="89">
        <f t="shared" si="32"/>
        <v>602</v>
      </c>
      <c r="X65" s="89">
        <v>605</v>
      </c>
      <c r="Y65" s="89">
        <v>604</v>
      </c>
      <c r="Z65" s="89">
        <f t="shared" si="32"/>
        <v>600</v>
      </c>
      <c r="AA65" s="89">
        <v>2843</v>
      </c>
      <c r="AB65" s="89">
        <f t="shared" si="32"/>
        <v>2328</v>
      </c>
      <c r="AC65" s="89">
        <v>2434</v>
      </c>
      <c r="AD65" s="89">
        <v>2133</v>
      </c>
      <c r="AE65" s="89">
        <f t="shared" si="32"/>
        <v>1901</v>
      </c>
      <c r="AF65" s="89">
        <v>1491</v>
      </c>
      <c r="AG65" s="89">
        <v>1203</v>
      </c>
      <c r="AH65" s="89">
        <v>1366</v>
      </c>
      <c r="AI65" s="89">
        <v>1221</v>
      </c>
      <c r="AJ65" s="89">
        <f t="shared" si="32"/>
        <v>1006</v>
      </c>
      <c r="AK65" s="89">
        <v>740</v>
      </c>
      <c r="AL65" s="89">
        <v>580</v>
      </c>
      <c r="AM65" s="89">
        <v>561</v>
      </c>
      <c r="AN65" s="89">
        <f t="shared" si="32"/>
        <v>44</v>
      </c>
      <c r="AO65" s="89">
        <v>225</v>
      </c>
      <c r="AP65" s="89">
        <v>181</v>
      </c>
      <c r="AQ65" s="89">
        <v>406</v>
      </c>
      <c r="AR65" s="89">
        <v>14738</v>
      </c>
      <c r="AS65" s="89">
        <v>1338</v>
      </c>
      <c r="AT65" s="89">
        <f t="shared" si="32"/>
        <v>1638</v>
      </c>
      <c r="AU65" s="89">
        <v>7270</v>
      </c>
      <c r="AV65" s="89">
        <v>570</v>
      </c>
      <c r="AW65" s="91"/>
      <c r="AX65" s="91"/>
    </row>
    <row r="66" spans="1:50" x14ac:dyDescent="0.25">
      <c r="A66" s="84" t="s">
        <v>67</v>
      </c>
      <c r="B66" s="85" t="s">
        <v>68</v>
      </c>
      <c r="C66" s="121">
        <f>1311+14</f>
        <v>1325</v>
      </c>
      <c r="D66" s="86">
        <f>+C66*100/$C$61</f>
        <v>2.179240473018536</v>
      </c>
      <c r="E66" s="86">
        <f t="shared" ref="E66:E70" si="33">ROUND($F$40*D66/100,0)</f>
        <v>1325</v>
      </c>
      <c r="F66" s="87">
        <f t="shared" si="31"/>
        <v>1326</v>
      </c>
      <c r="G66" s="89">
        <f>ROUND($E$66*G47/100,0)</f>
        <v>18</v>
      </c>
      <c r="H66" s="89">
        <f>ROUND($E$66*H47/100,0)</f>
        <v>18</v>
      </c>
      <c r="I66" s="89">
        <f t="shared" ref="I66:AV66" si="34">ROUND($E$66*I47/100,0)</f>
        <v>19</v>
      </c>
      <c r="J66" s="89">
        <f t="shared" si="34"/>
        <v>19</v>
      </c>
      <c r="K66" s="89">
        <f t="shared" si="34"/>
        <v>20</v>
      </c>
      <c r="L66" s="89">
        <f t="shared" si="34"/>
        <v>20</v>
      </c>
      <c r="M66" s="89">
        <f t="shared" si="34"/>
        <v>21</v>
      </c>
      <c r="N66" s="89">
        <f t="shared" si="34"/>
        <v>21</v>
      </c>
      <c r="O66" s="89">
        <f t="shared" si="34"/>
        <v>22</v>
      </c>
      <c r="P66" s="89">
        <f t="shared" si="34"/>
        <v>23</v>
      </c>
      <c r="Q66" s="89">
        <f t="shared" si="34"/>
        <v>23</v>
      </c>
      <c r="R66" s="89">
        <f t="shared" si="34"/>
        <v>24</v>
      </c>
      <c r="S66" s="89">
        <f t="shared" si="34"/>
        <v>24</v>
      </c>
      <c r="T66" s="89">
        <f t="shared" si="34"/>
        <v>25</v>
      </c>
      <c r="U66" s="89">
        <f t="shared" si="34"/>
        <v>26</v>
      </c>
      <c r="V66" s="89">
        <f t="shared" si="34"/>
        <v>26</v>
      </c>
      <c r="W66" s="89">
        <f t="shared" si="34"/>
        <v>26</v>
      </c>
      <c r="X66" s="89">
        <f t="shared" si="34"/>
        <v>27</v>
      </c>
      <c r="Y66" s="89">
        <f t="shared" si="34"/>
        <v>27</v>
      </c>
      <c r="Z66" s="89">
        <f t="shared" si="34"/>
        <v>26</v>
      </c>
      <c r="AA66" s="89">
        <f t="shared" si="34"/>
        <v>125</v>
      </c>
      <c r="AB66" s="89">
        <f t="shared" si="34"/>
        <v>102</v>
      </c>
      <c r="AC66" s="89">
        <f t="shared" si="34"/>
        <v>107</v>
      </c>
      <c r="AD66" s="89">
        <f t="shared" si="34"/>
        <v>94</v>
      </c>
      <c r="AE66" s="89">
        <f t="shared" si="34"/>
        <v>84</v>
      </c>
      <c r="AF66" s="89">
        <f t="shared" si="34"/>
        <v>66</v>
      </c>
      <c r="AG66" s="89">
        <f t="shared" si="34"/>
        <v>53</v>
      </c>
      <c r="AH66" s="89">
        <f t="shared" si="34"/>
        <v>60</v>
      </c>
      <c r="AI66" s="89">
        <f t="shared" si="34"/>
        <v>54</v>
      </c>
      <c r="AJ66" s="89">
        <f t="shared" si="34"/>
        <v>44</v>
      </c>
      <c r="AK66" s="89">
        <f t="shared" si="34"/>
        <v>32</v>
      </c>
      <c r="AL66" s="89">
        <f t="shared" si="34"/>
        <v>25</v>
      </c>
      <c r="AM66" s="89">
        <f t="shared" si="34"/>
        <v>25</v>
      </c>
      <c r="AN66" s="89">
        <f t="shared" si="34"/>
        <v>2</v>
      </c>
      <c r="AO66" s="89">
        <f t="shared" si="34"/>
        <v>10</v>
      </c>
      <c r="AP66" s="89">
        <f t="shared" si="34"/>
        <v>8</v>
      </c>
      <c r="AQ66" s="89">
        <f t="shared" si="34"/>
        <v>18</v>
      </c>
      <c r="AR66" s="89">
        <f t="shared" si="34"/>
        <v>648</v>
      </c>
      <c r="AS66" s="89">
        <f t="shared" si="34"/>
        <v>59</v>
      </c>
      <c r="AT66" s="89">
        <f t="shared" si="34"/>
        <v>72</v>
      </c>
      <c r="AU66" s="89">
        <f t="shared" si="34"/>
        <v>320</v>
      </c>
      <c r="AV66" s="89">
        <f t="shared" si="34"/>
        <v>25</v>
      </c>
      <c r="AW66" s="91"/>
      <c r="AX66" s="91"/>
    </row>
    <row r="67" spans="1:50" x14ac:dyDescent="0.25">
      <c r="A67" s="84" t="s">
        <v>69</v>
      </c>
      <c r="B67" s="85" t="s">
        <v>70</v>
      </c>
      <c r="C67" s="121">
        <f>1145+12</f>
        <v>1157</v>
      </c>
      <c r="D67" s="86">
        <f t="shared" ref="D67:D89" si="35">+C67*100/$C$61</f>
        <v>1.9029292281376951</v>
      </c>
      <c r="E67" s="86">
        <f t="shared" si="33"/>
        <v>1157</v>
      </c>
      <c r="F67" s="87">
        <f t="shared" si="31"/>
        <v>1156</v>
      </c>
      <c r="G67" s="89">
        <f>ROUND($E$67*G47/100,0)</f>
        <v>15</v>
      </c>
      <c r="H67" s="89">
        <f>ROUND($E$67*H47/100,0)</f>
        <v>16</v>
      </c>
      <c r="I67" s="89">
        <f t="shared" ref="I67:AV67" si="36">ROUND($E$67*I47/100,0)</f>
        <v>16</v>
      </c>
      <c r="J67" s="89">
        <f t="shared" si="36"/>
        <v>17</v>
      </c>
      <c r="K67" s="89">
        <f t="shared" si="36"/>
        <v>17</v>
      </c>
      <c r="L67" s="89">
        <f t="shared" si="36"/>
        <v>18</v>
      </c>
      <c r="M67" s="89">
        <f t="shared" si="36"/>
        <v>18</v>
      </c>
      <c r="N67" s="89">
        <f t="shared" si="36"/>
        <v>19</v>
      </c>
      <c r="O67" s="89">
        <f t="shared" si="36"/>
        <v>19</v>
      </c>
      <c r="P67" s="89">
        <f t="shared" si="36"/>
        <v>20</v>
      </c>
      <c r="Q67" s="89">
        <f t="shared" si="36"/>
        <v>20</v>
      </c>
      <c r="R67" s="89">
        <f t="shared" si="36"/>
        <v>21</v>
      </c>
      <c r="S67" s="89">
        <f t="shared" si="36"/>
        <v>21</v>
      </c>
      <c r="T67" s="89">
        <f t="shared" si="36"/>
        <v>22</v>
      </c>
      <c r="U67" s="89">
        <f t="shared" si="36"/>
        <v>22</v>
      </c>
      <c r="V67" s="89">
        <f t="shared" si="36"/>
        <v>23</v>
      </c>
      <c r="W67" s="89">
        <f t="shared" si="36"/>
        <v>23</v>
      </c>
      <c r="X67" s="89">
        <f t="shared" si="36"/>
        <v>23</v>
      </c>
      <c r="Y67" s="89">
        <f t="shared" si="36"/>
        <v>23</v>
      </c>
      <c r="Z67" s="89">
        <f t="shared" si="36"/>
        <v>23</v>
      </c>
      <c r="AA67" s="89">
        <f t="shared" si="36"/>
        <v>109</v>
      </c>
      <c r="AB67" s="89">
        <f t="shared" si="36"/>
        <v>89</v>
      </c>
      <c r="AC67" s="89">
        <f t="shared" si="36"/>
        <v>94</v>
      </c>
      <c r="AD67" s="89">
        <f t="shared" si="36"/>
        <v>82</v>
      </c>
      <c r="AE67" s="89">
        <f t="shared" si="36"/>
        <v>73</v>
      </c>
      <c r="AF67" s="89">
        <f t="shared" si="36"/>
        <v>57</v>
      </c>
      <c r="AG67" s="89">
        <f t="shared" si="36"/>
        <v>46</v>
      </c>
      <c r="AH67" s="89">
        <f t="shared" si="36"/>
        <v>52</v>
      </c>
      <c r="AI67" s="89">
        <f t="shared" si="36"/>
        <v>47</v>
      </c>
      <c r="AJ67" s="89">
        <f t="shared" si="36"/>
        <v>39</v>
      </c>
      <c r="AK67" s="89">
        <f t="shared" si="36"/>
        <v>28</v>
      </c>
      <c r="AL67" s="89">
        <f t="shared" si="36"/>
        <v>22</v>
      </c>
      <c r="AM67" s="89">
        <f t="shared" si="36"/>
        <v>22</v>
      </c>
      <c r="AN67" s="89">
        <f t="shared" si="36"/>
        <v>2</v>
      </c>
      <c r="AO67" s="89">
        <f t="shared" si="36"/>
        <v>9</v>
      </c>
      <c r="AP67" s="89">
        <f t="shared" si="36"/>
        <v>7</v>
      </c>
      <c r="AQ67" s="89">
        <f t="shared" si="36"/>
        <v>16</v>
      </c>
      <c r="AR67" s="89">
        <f t="shared" si="36"/>
        <v>566</v>
      </c>
      <c r="AS67" s="89">
        <f t="shared" si="36"/>
        <v>51</v>
      </c>
      <c r="AT67" s="89">
        <f t="shared" si="36"/>
        <v>63</v>
      </c>
      <c r="AU67" s="89">
        <f t="shared" si="36"/>
        <v>279</v>
      </c>
      <c r="AV67" s="89">
        <f t="shared" si="36"/>
        <v>22</v>
      </c>
      <c r="AW67" s="91"/>
      <c r="AX67" s="91"/>
    </row>
    <row r="68" spans="1:50" x14ac:dyDescent="0.25">
      <c r="A68" s="84" t="s">
        <v>71</v>
      </c>
      <c r="B68" s="85" t="s">
        <v>72</v>
      </c>
      <c r="C68" s="121">
        <f>1030+12</f>
        <v>1042</v>
      </c>
      <c r="D68" s="86">
        <f t="shared" si="35"/>
        <v>1.7137876021775957</v>
      </c>
      <c r="E68" s="86">
        <f t="shared" si="33"/>
        <v>1042</v>
      </c>
      <c r="F68" s="87">
        <f t="shared" si="31"/>
        <v>1043</v>
      </c>
      <c r="G68" s="89">
        <f>ROUND($E$68*G47/100,0)</f>
        <v>14</v>
      </c>
      <c r="H68" s="89">
        <f>ROUND($E$68*H47/100,0)</f>
        <v>14</v>
      </c>
      <c r="I68" s="89">
        <f t="shared" ref="I68:AV68" si="37">ROUND($E$68*I47/100,0)</f>
        <v>15</v>
      </c>
      <c r="J68" s="89">
        <f t="shared" si="37"/>
        <v>15</v>
      </c>
      <c r="K68" s="89">
        <f t="shared" si="37"/>
        <v>15</v>
      </c>
      <c r="L68" s="89">
        <f t="shared" si="37"/>
        <v>16</v>
      </c>
      <c r="M68" s="89">
        <f t="shared" si="37"/>
        <v>16</v>
      </c>
      <c r="N68" s="89">
        <f t="shared" si="37"/>
        <v>17</v>
      </c>
      <c r="O68" s="89">
        <f t="shared" si="37"/>
        <v>17</v>
      </c>
      <c r="P68" s="89">
        <f t="shared" si="37"/>
        <v>18</v>
      </c>
      <c r="Q68" s="89">
        <f t="shared" si="37"/>
        <v>18</v>
      </c>
      <c r="R68" s="89">
        <f t="shared" si="37"/>
        <v>19</v>
      </c>
      <c r="S68" s="89">
        <f t="shared" si="37"/>
        <v>19</v>
      </c>
      <c r="T68" s="89">
        <f t="shared" si="37"/>
        <v>20</v>
      </c>
      <c r="U68" s="89">
        <f t="shared" si="37"/>
        <v>20</v>
      </c>
      <c r="V68" s="89">
        <f t="shared" si="37"/>
        <v>20</v>
      </c>
      <c r="W68" s="89">
        <f t="shared" si="37"/>
        <v>21</v>
      </c>
      <c r="X68" s="89">
        <f t="shared" si="37"/>
        <v>21</v>
      </c>
      <c r="Y68" s="89">
        <f t="shared" si="37"/>
        <v>21</v>
      </c>
      <c r="Z68" s="89">
        <f t="shared" si="37"/>
        <v>21</v>
      </c>
      <c r="AA68" s="89">
        <f t="shared" si="37"/>
        <v>98</v>
      </c>
      <c r="AB68" s="89">
        <f t="shared" si="37"/>
        <v>81</v>
      </c>
      <c r="AC68" s="89">
        <f t="shared" si="37"/>
        <v>84</v>
      </c>
      <c r="AD68" s="89">
        <f t="shared" si="37"/>
        <v>74</v>
      </c>
      <c r="AE68" s="89">
        <f t="shared" si="37"/>
        <v>66</v>
      </c>
      <c r="AF68" s="89">
        <f t="shared" si="37"/>
        <v>52</v>
      </c>
      <c r="AG68" s="89">
        <f t="shared" si="37"/>
        <v>42</v>
      </c>
      <c r="AH68" s="89">
        <f t="shared" si="37"/>
        <v>47</v>
      </c>
      <c r="AI68" s="89">
        <f t="shared" si="37"/>
        <v>42</v>
      </c>
      <c r="AJ68" s="89">
        <f t="shared" si="37"/>
        <v>35</v>
      </c>
      <c r="AK68" s="89">
        <f t="shared" si="37"/>
        <v>26</v>
      </c>
      <c r="AL68" s="89">
        <f t="shared" si="37"/>
        <v>20</v>
      </c>
      <c r="AM68" s="89">
        <f t="shared" si="37"/>
        <v>19</v>
      </c>
      <c r="AN68" s="89">
        <f t="shared" si="37"/>
        <v>2</v>
      </c>
      <c r="AO68" s="89">
        <f t="shared" si="37"/>
        <v>8</v>
      </c>
      <c r="AP68" s="89">
        <f t="shared" si="37"/>
        <v>6</v>
      </c>
      <c r="AQ68" s="89">
        <f t="shared" si="37"/>
        <v>14</v>
      </c>
      <c r="AR68" s="89">
        <f t="shared" si="37"/>
        <v>510</v>
      </c>
      <c r="AS68" s="89">
        <f t="shared" si="37"/>
        <v>46</v>
      </c>
      <c r="AT68" s="89">
        <f t="shared" si="37"/>
        <v>57</v>
      </c>
      <c r="AU68" s="89">
        <f t="shared" si="37"/>
        <v>251</v>
      </c>
      <c r="AV68" s="89">
        <f t="shared" si="37"/>
        <v>20</v>
      </c>
      <c r="AW68" s="91"/>
      <c r="AX68" s="91"/>
    </row>
    <row r="69" spans="1:50" x14ac:dyDescent="0.25">
      <c r="A69" s="84" t="s">
        <v>73</v>
      </c>
      <c r="B69" s="85" t="s">
        <v>74</v>
      </c>
      <c r="C69" s="121">
        <f>12+657</f>
        <v>669</v>
      </c>
      <c r="D69" s="86">
        <f t="shared" si="35"/>
        <v>1.100310850150491</v>
      </c>
      <c r="E69" s="86">
        <f t="shared" si="33"/>
        <v>669</v>
      </c>
      <c r="F69" s="87">
        <f t="shared" si="31"/>
        <v>666</v>
      </c>
      <c r="G69" s="89">
        <f>ROUND($E$69*G47/100,0)</f>
        <v>9</v>
      </c>
      <c r="H69" s="89">
        <f>ROUND($E$69*H47/100,0)</f>
        <v>9</v>
      </c>
      <c r="I69" s="89">
        <f t="shared" ref="I69:AV69" si="38">ROUND($E$69*I47/100,0)</f>
        <v>9</v>
      </c>
      <c r="J69" s="89">
        <f t="shared" si="38"/>
        <v>10</v>
      </c>
      <c r="K69" s="89">
        <f t="shared" si="38"/>
        <v>10</v>
      </c>
      <c r="L69" s="89">
        <f t="shared" si="38"/>
        <v>10</v>
      </c>
      <c r="M69" s="89">
        <f t="shared" si="38"/>
        <v>10</v>
      </c>
      <c r="N69" s="89">
        <f t="shared" si="38"/>
        <v>11</v>
      </c>
      <c r="O69" s="89">
        <f t="shared" si="38"/>
        <v>11</v>
      </c>
      <c r="P69" s="89">
        <f t="shared" si="38"/>
        <v>11</v>
      </c>
      <c r="Q69" s="89">
        <f t="shared" si="38"/>
        <v>12</v>
      </c>
      <c r="R69" s="89">
        <f t="shared" si="38"/>
        <v>12</v>
      </c>
      <c r="S69" s="89">
        <f t="shared" si="38"/>
        <v>12</v>
      </c>
      <c r="T69" s="89">
        <f t="shared" si="38"/>
        <v>13</v>
      </c>
      <c r="U69" s="89">
        <f t="shared" si="38"/>
        <v>13</v>
      </c>
      <c r="V69" s="89">
        <f t="shared" si="38"/>
        <v>13</v>
      </c>
      <c r="W69" s="89">
        <f t="shared" si="38"/>
        <v>13</v>
      </c>
      <c r="X69" s="89">
        <f t="shared" si="38"/>
        <v>14</v>
      </c>
      <c r="Y69" s="89">
        <f t="shared" si="38"/>
        <v>13</v>
      </c>
      <c r="Z69" s="89">
        <f t="shared" si="38"/>
        <v>13</v>
      </c>
      <c r="AA69" s="89">
        <f t="shared" si="38"/>
        <v>63</v>
      </c>
      <c r="AB69" s="89">
        <f t="shared" si="38"/>
        <v>52</v>
      </c>
      <c r="AC69" s="89">
        <f t="shared" si="38"/>
        <v>54</v>
      </c>
      <c r="AD69" s="89">
        <f t="shared" si="38"/>
        <v>47</v>
      </c>
      <c r="AE69" s="89">
        <f t="shared" si="38"/>
        <v>42</v>
      </c>
      <c r="AF69" s="89">
        <f t="shared" si="38"/>
        <v>33</v>
      </c>
      <c r="AG69" s="89">
        <f t="shared" si="38"/>
        <v>27</v>
      </c>
      <c r="AH69" s="89">
        <f t="shared" si="38"/>
        <v>30</v>
      </c>
      <c r="AI69" s="89">
        <f t="shared" si="38"/>
        <v>27</v>
      </c>
      <c r="AJ69" s="89">
        <f t="shared" si="38"/>
        <v>22</v>
      </c>
      <c r="AK69" s="89">
        <f t="shared" si="38"/>
        <v>16</v>
      </c>
      <c r="AL69" s="89">
        <f t="shared" si="38"/>
        <v>13</v>
      </c>
      <c r="AM69" s="89">
        <f t="shared" si="38"/>
        <v>12</v>
      </c>
      <c r="AN69" s="89">
        <f t="shared" si="38"/>
        <v>1</v>
      </c>
      <c r="AO69" s="89">
        <f t="shared" si="38"/>
        <v>5</v>
      </c>
      <c r="AP69" s="89">
        <f t="shared" si="38"/>
        <v>4</v>
      </c>
      <c r="AQ69" s="89">
        <f t="shared" si="38"/>
        <v>9</v>
      </c>
      <c r="AR69" s="89">
        <f t="shared" si="38"/>
        <v>327</v>
      </c>
      <c r="AS69" s="89">
        <f t="shared" si="38"/>
        <v>30</v>
      </c>
      <c r="AT69" s="89">
        <f t="shared" si="38"/>
        <v>36</v>
      </c>
      <c r="AU69" s="89">
        <f t="shared" si="38"/>
        <v>161</v>
      </c>
      <c r="AV69" s="89">
        <f t="shared" si="38"/>
        <v>13</v>
      </c>
      <c r="AW69" s="91"/>
      <c r="AX69" s="91"/>
    </row>
    <row r="70" spans="1:50" x14ac:dyDescent="0.25">
      <c r="A70" s="84" t="s">
        <v>75</v>
      </c>
      <c r="B70" s="85" t="s">
        <v>76</v>
      </c>
      <c r="C70" s="121">
        <f>12+572</f>
        <v>584</v>
      </c>
      <c r="D70" s="86">
        <f t="shared" si="35"/>
        <v>0.96051051791911313</v>
      </c>
      <c r="E70" s="86">
        <f t="shared" si="33"/>
        <v>584</v>
      </c>
      <c r="F70" s="87">
        <f t="shared" si="31"/>
        <v>584</v>
      </c>
      <c r="G70" s="89">
        <f>ROUND($E$70*G47/100,0)</f>
        <v>8</v>
      </c>
      <c r="H70" s="89">
        <f>ROUND($E$70*H47/100,0)</f>
        <v>8</v>
      </c>
      <c r="I70" s="89">
        <f t="shared" ref="I70:AV70" si="39">ROUND($E$70*I47/100,0)</f>
        <v>8</v>
      </c>
      <c r="J70" s="89">
        <f t="shared" si="39"/>
        <v>8</v>
      </c>
      <c r="K70" s="89">
        <f t="shared" si="39"/>
        <v>9</v>
      </c>
      <c r="L70" s="89">
        <f t="shared" si="39"/>
        <v>9</v>
      </c>
      <c r="M70" s="89">
        <f t="shared" si="39"/>
        <v>9</v>
      </c>
      <c r="N70" s="89">
        <f t="shared" si="39"/>
        <v>9</v>
      </c>
      <c r="O70" s="89">
        <f t="shared" si="39"/>
        <v>10</v>
      </c>
      <c r="P70" s="89">
        <f t="shared" si="39"/>
        <v>10</v>
      </c>
      <c r="Q70" s="89">
        <f t="shared" si="39"/>
        <v>10</v>
      </c>
      <c r="R70" s="89">
        <f t="shared" si="39"/>
        <v>11</v>
      </c>
      <c r="S70" s="89">
        <f t="shared" si="39"/>
        <v>11</v>
      </c>
      <c r="T70" s="89">
        <f t="shared" si="39"/>
        <v>11</v>
      </c>
      <c r="U70" s="89">
        <f t="shared" si="39"/>
        <v>11</v>
      </c>
      <c r="V70" s="89">
        <f t="shared" si="39"/>
        <v>11</v>
      </c>
      <c r="W70" s="89">
        <f t="shared" si="39"/>
        <v>12</v>
      </c>
      <c r="X70" s="89">
        <f t="shared" si="39"/>
        <v>12</v>
      </c>
      <c r="Y70" s="89">
        <f t="shared" si="39"/>
        <v>12</v>
      </c>
      <c r="Z70" s="89">
        <f t="shared" si="39"/>
        <v>12</v>
      </c>
      <c r="AA70" s="89">
        <f t="shared" si="39"/>
        <v>55</v>
      </c>
      <c r="AB70" s="89">
        <f t="shared" si="39"/>
        <v>45</v>
      </c>
      <c r="AC70" s="89">
        <f t="shared" si="39"/>
        <v>47</v>
      </c>
      <c r="AD70" s="89">
        <f t="shared" si="39"/>
        <v>41</v>
      </c>
      <c r="AE70" s="89">
        <f t="shared" si="39"/>
        <v>37</v>
      </c>
      <c r="AF70" s="89">
        <f t="shared" si="39"/>
        <v>29</v>
      </c>
      <c r="AG70" s="89">
        <f t="shared" si="39"/>
        <v>23</v>
      </c>
      <c r="AH70" s="89">
        <f t="shared" si="39"/>
        <v>26</v>
      </c>
      <c r="AI70" s="89">
        <f t="shared" si="39"/>
        <v>24</v>
      </c>
      <c r="AJ70" s="89">
        <f t="shared" si="39"/>
        <v>20</v>
      </c>
      <c r="AK70" s="89">
        <f t="shared" si="39"/>
        <v>14</v>
      </c>
      <c r="AL70" s="89">
        <f t="shared" si="39"/>
        <v>11</v>
      </c>
      <c r="AM70" s="89">
        <f t="shared" si="39"/>
        <v>11</v>
      </c>
      <c r="AN70" s="89">
        <f t="shared" si="39"/>
        <v>1</v>
      </c>
      <c r="AO70" s="89">
        <f t="shared" si="39"/>
        <v>4</v>
      </c>
      <c r="AP70" s="89">
        <f t="shared" si="39"/>
        <v>3</v>
      </c>
      <c r="AQ70" s="89">
        <f t="shared" si="39"/>
        <v>8</v>
      </c>
      <c r="AR70" s="89">
        <f t="shared" si="39"/>
        <v>286</v>
      </c>
      <c r="AS70" s="89">
        <f t="shared" si="39"/>
        <v>26</v>
      </c>
      <c r="AT70" s="89">
        <f t="shared" si="39"/>
        <v>32</v>
      </c>
      <c r="AU70" s="89">
        <f t="shared" si="39"/>
        <v>141</v>
      </c>
      <c r="AV70" s="89">
        <f t="shared" si="39"/>
        <v>11</v>
      </c>
      <c r="AW70" s="91"/>
      <c r="AX70" s="91"/>
    </row>
    <row r="71" spans="1:50" x14ac:dyDescent="0.25">
      <c r="A71" s="92" t="s">
        <v>77</v>
      </c>
      <c r="B71" s="93"/>
      <c r="C71" s="94">
        <f t="shared" ref="C71:AV71" si="40">SUM(C72:C78)</f>
        <v>11383</v>
      </c>
      <c r="D71" s="94">
        <f t="shared" si="40"/>
        <v>18.721731550467918</v>
      </c>
      <c r="E71" s="94">
        <f t="shared" si="40"/>
        <v>11383</v>
      </c>
      <c r="F71" s="93">
        <f t="shared" si="40"/>
        <v>11384</v>
      </c>
      <c r="G71" s="93">
        <f t="shared" si="40"/>
        <v>153</v>
      </c>
      <c r="H71" s="93">
        <f t="shared" si="40"/>
        <v>156</v>
      </c>
      <c r="I71" s="93">
        <f t="shared" si="40"/>
        <v>158</v>
      </c>
      <c r="J71" s="93">
        <f t="shared" si="40"/>
        <v>164</v>
      </c>
      <c r="K71" s="93">
        <f t="shared" si="40"/>
        <v>167</v>
      </c>
      <c r="L71" s="93">
        <f t="shared" si="40"/>
        <v>173</v>
      </c>
      <c r="M71" s="93">
        <f t="shared" si="40"/>
        <v>179</v>
      </c>
      <c r="N71" s="93">
        <f t="shared" si="40"/>
        <v>184</v>
      </c>
      <c r="O71" s="93">
        <f t="shared" si="40"/>
        <v>189</v>
      </c>
      <c r="P71" s="93">
        <f t="shared" si="40"/>
        <v>195</v>
      </c>
      <c r="Q71" s="93">
        <f t="shared" si="40"/>
        <v>200</v>
      </c>
      <c r="R71" s="93">
        <f t="shared" si="40"/>
        <v>206</v>
      </c>
      <c r="S71" s="93">
        <f t="shared" si="40"/>
        <v>209</v>
      </c>
      <c r="T71" s="93">
        <f t="shared" si="40"/>
        <v>216</v>
      </c>
      <c r="U71" s="93">
        <f t="shared" si="40"/>
        <v>219</v>
      </c>
      <c r="V71" s="93">
        <f t="shared" si="40"/>
        <v>224</v>
      </c>
      <c r="W71" s="93">
        <f t="shared" si="40"/>
        <v>228</v>
      </c>
      <c r="X71" s="93">
        <f t="shared" si="40"/>
        <v>230</v>
      </c>
      <c r="Y71" s="93">
        <f t="shared" si="40"/>
        <v>230</v>
      </c>
      <c r="Z71" s="93">
        <f t="shared" si="40"/>
        <v>226</v>
      </c>
      <c r="AA71" s="93">
        <f t="shared" si="40"/>
        <v>1073</v>
      </c>
      <c r="AB71" s="93">
        <f t="shared" si="40"/>
        <v>879</v>
      </c>
      <c r="AC71" s="93">
        <f t="shared" si="40"/>
        <v>921</v>
      </c>
      <c r="AD71" s="93">
        <f t="shared" si="40"/>
        <v>805</v>
      </c>
      <c r="AE71" s="93">
        <f t="shared" si="40"/>
        <v>718</v>
      </c>
      <c r="AF71" s="93">
        <f t="shared" si="40"/>
        <v>562</v>
      </c>
      <c r="AG71" s="93">
        <f t="shared" si="40"/>
        <v>455</v>
      </c>
      <c r="AH71" s="93">
        <f t="shared" si="40"/>
        <v>517</v>
      </c>
      <c r="AI71" s="93">
        <f t="shared" si="40"/>
        <v>462</v>
      </c>
      <c r="AJ71" s="93">
        <f t="shared" si="40"/>
        <v>379</v>
      </c>
      <c r="AK71" s="93">
        <f t="shared" si="40"/>
        <v>279</v>
      </c>
      <c r="AL71" s="93">
        <f t="shared" si="40"/>
        <v>217</v>
      </c>
      <c r="AM71" s="93">
        <f t="shared" si="40"/>
        <v>211</v>
      </c>
      <c r="AN71" s="93">
        <f t="shared" si="40"/>
        <v>16</v>
      </c>
      <c r="AO71" s="93">
        <f t="shared" si="40"/>
        <v>83</v>
      </c>
      <c r="AP71" s="93">
        <f t="shared" si="40"/>
        <v>68</v>
      </c>
      <c r="AQ71" s="93">
        <f t="shared" si="40"/>
        <v>153</v>
      </c>
      <c r="AR71" s="93">
        <f t="shared" si="40"/>
        <v>5567</v>
      </c>
      <c r="AS71" s="93">
        <f t="shared" si="40"/>
        <v>508</v>
      </c>
      <c r="AT71" s="93">
        <f t="shared" si="40"/>
        <v>619</v>
      </c>
      <c r="AU71" s="93">
        <f t="shared" si="40"/>
        <v>2747</v>
      </c>
      <c r="AV71" s="96">
        <f t="shared" si="40"/>
        <v>216</v>
      </c>
      <c r="AW71" s="79"/>
      <c r="AX71" s="79"/>
    </row>
    <row r="72" spans="1:50" x14ac:dyDescent="0.25">
      <c r="A72" s="84" t="s">
        <v>78</v>
      </c>
      <c r="B72" s="85" t="s">
        <v>79</v>
      </c>
      <c r="C72" s="121">
        <f>89+3188</f>
        <v>3277</v>
      </c>
      <c r="D72" s="86">
        <f t="shared" si="35"/>
        <v>5.3897139849673525</v>
      </c>
      <c r="E72" s="86">
        <f t="shared" ref="E72:E78" si="41">ROUND($F$40*D72/100,0)</f>
        <v>3277</v>
      </c>
      <c r="F72" s="87">
        <f t="shared" ref="F72:F78" si="42">SUM(G72:AM72)</f>
        <v>3277</v>
      </c>
      <c r="G72" s="89">
        <f>ROUND($E$72*G47/100,0)</f>
        <v>44</v>
      </c>
      <c r="H72" s="89">
        <f t="shared" ref="H72:AV72" si="43">ROUND($E$72*H47/100,0)</f>
        <v>45</v>
      </c>
      <c r="I72" s="89">
        <f t="shared" si="43"/>
        <v>46</v>
      </c>
      <c r="J72" s="89">
        <f t="shared" si="43"/>
        <v>47</v>
      </c>
      <c r="K72" s="89">
        <f t="shared" si="43"/>
        <v>48</v>
      </c>
      <c r="L72" s="89">
        <f t="shared" si="43"/>
        <v>50</v>
      </c>
      <c r="M72" s="89">
        <f t="shared" si="43"/>
        <v>51</v>
      </c>
      <c r="N72" s="89">
        <f t="shared" si="43"/>
        <v>53</v>
      </c>
      <c r="O72" s="89">
        <f t="shared" si="43"/>
        <v>54</v>
      </c>
      <c r="P72" s="89">
        <f t="shared" si="43"/>
        <v>56</v>
      </c>
      <c r="Q72" s="89">
        <f t="shared" si="43"/>
        <v>58</v>
      </c>
      <c r="R72" s="89">
        <f t="shared" si="43"/>
        <v>59</v>
      </c>
      <c r="S72" s="89">
        <f t="shared" si="43"/>
        <v>60</v>
      </c>
      <c r="T72" s="89">
        <f t="shared" si="43"/>
        <v>62</v>
      </c>
      <c r="U72" s="89">
        <f t="shared" si="43"/>
        <v>63</v>
      </c>
      <c r="V72" s="89">
        <f t="shared" si="43"/>
        <v>64</v>
      </c>
      <c r="W72" s="89">
        <f t="shared" si="43"/>
        <v>66</v>
      </c>
      <c r="X72" s="89">
        <f t="shared" si="43"/>
        <v>66</v>
      </c>
      <c r="Y72" s="89">
        <f t="shared" si="43"/>
        <v>66</v>
      </c>
      <c r="Z72" s="89">
        <f t="shared" si="43"/>
        <v>65</v>
      </c>
      <c r="AA72" s="89">
        <f t="shared" si="43"/>
        <v>309</v>
      </c>
      <c r="AB72" s="89">
        <f t="shared" si="43"/>
        <v>253</v>
      </c>
      <c r="AC72" s="89">
        <f t="shared" si="43"/>
        <v>265</v>
      </c>
      <c r="AD72" s="89">
        <f t="shared" si="43"/>
        <v>232</v>
      </c>
      <c r="AE72" s="89">
        <f t="shared" si="43"/>
        <v>207</v>
      </c>
      <c r="AF72" s="89">
        <f t="shared" si="43"/>
        <v>162</v>
      </c>
      <c r="AG72" s="89">
        <f t="shared" si="43"/>
        <v>131</v>
      </c>
      <c r="AH72" s="89">
        <f t="shared" si="43"/>
        <v>149</v>
      </c>
      <c r="AI72" s="89">
        <f t="shared" si="43"/>
        <v>133</v>
      </c>
      <c r="AJ72" s="89">
        <f t="shared" si="43"/>
        <v>109</v>
      </c>
      <c r="AK72" s="89">
        <f t="shared" si="43"/>
        <v>80</v>
      </c>
      <c r="AL72" s="89">
        <f t="shared" si="43"/>
        <v>63</v>
      </c>
      <c r="AM72" s="89">
        <f t="shared" si="43"/>
        <v>61</v>
      </c>
      <c r="AN72" s="89">
        <f t="shared" si="43"/>
        <v>5</v>
      </c>
      <c r="AO72" s="89">
        <f t="shared" si="43"/>
        <v>24</v>
      </c>
      <c r="AP72" s="89">
        <f t="shared" si="43"/>
        <v>20</v>
      </c>
      <c r="AQ72" s="89">
        <f t="shared" si="43"/>
        <v>44</v>
      </c>
      <c r="AR72" s="89">
        <f t="shared" si="43"/>
        <v>1603</v>
      </c>
      <c r="AS72" s="89">
        <f t="shared" si="43"/>
        <v>146</v>
      </c>
      <c r="AT72" s="89">
        <f t="shared" si="43"/>
        <v>178</v>
      </c>
      <c r="AU72" s="89">
        <f t="shared" si="43"/>
        <v>791</v>
      </c>
      <c r="AV72" s="89">
        <f t="shared" si="43"/>
        <v>62</v>
      </c>
      <c r="AW72" s="91"/>
      <c r="AX72" s="91"/>
    </row>
    <row r="73" spans="1:50" x14ac:dyDescent="0.25">
      <c r="A73" s="84" t="s">
        <v>80</v>
      </c>
      <c r="B73" s="85" t="s">
        <v>81</v>
      </c>
      <c r="C73" s="121">
        <f>14+1133</f>
        <v>1147</v>
      </c>
      <c r="D73" s="86">
        <f t="shared" si="35"/>
        <v>1.8864821302281212</v>
      </c>
      <c r="E73" s="86">
        <f t="shared" si="41"/>
        <v>1147</v>
      </c>
      <c r="F73" s="87">
        <f t="shared" si="42"/>
        <v>1148</v>
      </c>
      <c r="G73" s="89">
        <f>ROUND($E$73*G47/100,0)</f>
        <v>15</v>
      </c>
      <c r="H73" s="89">
        <f t="shared" ref="H73:AV73" si="44">ROUND($E$73*H47/100,0)</f>
        <v>16</v>
      </c>
      <c r="I73" s="89">
        <f t="shared" si="44"/>
        <v>16</v>
      </c>
      <c r="J73" s="89">
        <f t="shared" si="44"/>
        <v>16</v>
      </c>
      <c r="K73" s="89">
        <f t="shared" si="44"/>
        <v>17</v>
      </c>
      <c r="L73" s="89">
        <f t="shared" si="44"/>
        <v>17</v>
      </c>
      <c r="M73" s="89">
        <f t="shared" si="44"/>
        <v>18</v>
      </c>
      <c r="N73" s="89">
        <f t="shared" si="44"/>
        <v>19</v>
      </c>
      <c r="O73" s="89">
        <f t="shared" si="44"/>
        <v>19</v>
      </c>
      <c r="P73" s="89">
        <f t="shared" si="44"/>
        <v>20</v>
      </c>
      <c r="Q73" s="89">
        <f t="shared" si="44"/>
        <v>20</v>
      </c>
      <c r="R73" s="89">
        <f t="shared" si="44"/>
        <v>21</v>
      </c>
      <c r="S73" s="89">
        <f t="shared" si="44"/>
        <v>21</v>
      </c>
      <c r="T73" s="89">
        <f t="shared" si="44"/>
        <v>22</v>
      </c>
      <c r="U73" s="89">
        <f t="shared" si="44"/>
        <v>22</v>
      </c>
      <c r="V73" s="89">
        <f t="shared" si="44"/>
        <v>23</v>
      </c>
      <c r="W73" s="89">
        <f t="shared" si="44"/>
        <v>23</v>
      </c>
      <c r="X73" s="89">
        <f t="shared" si="44"/>
        <v>23</v>
      </c>
      <c r="Y73" s="89">
        <f t="shared" si="44"/>
        <v>23</v>
      </c>
      <c r="Z73" s="89">
        <f t="shared" si="44"/>
        <v>23</v>
      </c>
      <c r="AA73" s="89">
        <f t="shared" si="44"/>
        <v>108</v>
      </c>
      <c r="AB73" s="89">
        <f t="shared" si="44"/>
        <v>89</v>
      </c>
      <c r="AC73" s="89">
        <f t="shared" si="44"/>
        <v>93</v>
      </c>
      <c r="AD73" s="89">
        <f t="shared" si="44"/>
        <v>81</v>
      </c>
      <c r="AE73" s="89">
        <f t="shared" si="44"/>
        <v>72</v>
      </c>
      <c r="AF73" s="89">
        <f t="shared" si="44"/>
        <v>57</v>
      </c>
      <c r="AG73" s="89">
        <f t="shared" si="44"/>
        <v>46</v>
      </c>
      <c r="AH73" s="89">
        <f t="shared" si="44"/>
        <v>52</v>
      </c>
      <c r="AI73" s="89">
        <f t="shared" si="44"/>
        <v>47</v>
      </c>
      <c r="AJ73" s="89">
        <f t="shared" si="44"/>
        <v>38</v>
      </c>
      <c r="AK73" s="89">
        <f t="shared" si="44"/>
        <v>28</v>
      </c>
      <c r="AL73" s="89">
        <f t="shared" si="44"/>
        <v>22</v>
      </c>
      <c r="AM73" s="89">
        <f t="shared" si="44"/>
        <v>21</v>
      </c>
      <c r="AN73" s="89">
        <f t="shared" si="44"/>
        <v>2</v>
      </c>
      <c r="AO73" s="89">
        <f t="shared" si="44"/>
        <v>8</v>
      </c>
      <c r="AP73" s="89">
        <f t="shared" si="44"/>
        <v>7</v>
      </c>
      <c r="AQ73" s="89">
        <f t="shared" si="44"/>
        <v>15</v>
      </c>
      <c r="AR73" s="89">
        <f t="shared" si="44"/>
        <v>561</v>
      </c>
      <c r="AS73" s="89">
        <f t="shared" si="44"/>
        <v>51</v>
      </c>
      <c r="AT73" s="89">
        <f t="shared" si="44"/>
        <v>62</v>
      </c>
      <c r="AU73" s="89">
        <f t="shared" si="44"/>
        <v>277</v>
      </c>
      <c r="AV73" s="89">
        <f t="shared" si="44"/>
        <v>22</v>
      </c>
      <c r="AW73" s="91"/>
      <c r="AX73" s="91"/>
    </row>
    <row r="74" spans="1:50" x14ac:dyDescent="0.25">
      <c r="A74" s="84" t="s">
        <v>82</v>
      </c>
      <c r="B74" s="85" t="s">
        <v>83</v>
      </c>
      <c r="C74" s="121">
        <f>14+1571</f>
        <v>1585</v>
      </c>
      <c r="D74" s="86">
        <f t="shared" si="35"/>
        <v>2.606865018667456</v>
      </c>
      <c r="E74" s="86">
        <f t="shared" si="41"/>
        <v>1585</v>
      </c>
      <c r="F74" s="87">
        <f t="shared" si="42"/>
        <v>1585</v>
      </c>
      <c r="G74" s="89">
        <f>ROUND($E$74*G47/100,0)</f>
        <v>21</v>
      </c>
      <c r="H74" s="89">
        <f t="shared" ref="H74:AV74" si="45">ROUND($E$74*H47/100,0)</f>
        <v>22</v>
      </c>
      <c r="I74" s="89">
        <f t="shared" si="45"/>
        <v>22</v>
      </c>
      <c r="J74" s="89">
        <f t="shared" si="45"/>
        <v>23</v>
      </c>
      <c r="K74" s="89">
        <f t="shared" si="45"/>
        <v>23</v>
      </c>
      <c r="L74" s="89">
        <f t="shared" si="45"/>
        <v>24</v>
      </c>
      <c r="M74" s="89">
        <f t="shared" si="45"/>
        <v>25</v>
      </c>
      <c r="N74" s="89">
        <f t="shared" si="45"/>
        <v>26</v>
      </c>
      <c r="O74" s="89">
        <f t="shared" si="45"/>
        <v>26</v>
      </c>
      <c r="P74" s="89">
        <f t="shared" si="45"/>
        <v>27</v>
      </c>
      <c r="Q74" s="89">
        <f t="shared" si="45"/>
        <v>28</v>
      </c>
      <c r="R74" s="89">
        <f t="shared" si="45"/>
        <v>29</v>
      </c>
      <c r="S74" s="89">
        <f t="shared" si="45"/>
        <v>29</v>
      </c>
      <c r="T74" s="89">
        <f t="shared" si="45"/>
        <v>30</v>
      </c>
      <c r="U74" s="89">
        <f t="shared" si="45"/>
        <v>31</v>
      </c>
      <c r="V74" s="89">
        <f t="shared" si="45"/>
        <v>31</v>
      </c>
      <c r="W74" s="89">
        <f t="shared" si="45"/>
        <v>32</v>
      </c>
      <c r="X74" s="89">
        <f t="shared" si="45"/>
        <v>32</v>
      </c>
      <c r="Y74" s="89">
        <f t="shared" si="45"/>
        <v>32</v>
      </c>
      <c r="Z74" s="89">
        <f t="shared" si="45"/>
        <v>32</v>
      </c>
      <c r="AA74" s="89">
        <f t="shared" si="45"/>
        <v>150</v>
      </c>
      <c r="AB74" s="89">
        <f t="shared" si="45"/>
        <v>122</v>
      </c>
      <c r="AC74" s="89">
        <f t="shared" si="45"/>
        <v>128</v>
      </c>
      <c r="AD74" s="89">
        <f t="shared" si="45"/>
        <v>112</v>
      </c>
      <c r="AE74" s="89">
        <f t="shared" si="45"/>
        <v>100</v>
      </c>
      <c r="AF74" s="89">
        <f t="shared" si="45"/>
        <v>78</v>
      </c>
      <c r="AG74" s="89">
        <f t="shared" si="45"/>
        <v>63</v>
      </c>
      <c r="AH74" s="89">
        <f t="shared" si="45"/>
        <v>72</v>
      </c>
      <c r="AI74" s="89">
        <f t="shared" si="45"/>
        <v>64</v>
      </c>
      <c r="AJ74" s="89">
        <f t="shared" si="45"/>
        <v>53</v>
      </c>
      <c r="AK74" s="89">
        <f t="shared" si="45"/>
        <v>39</v>
      </c>
      <c r="AL74" s="89">
        <f t="shared" si="45"/>
        <v>30</v>
      </c>
      <c r="AM74" s="89">
        <f t="shared" si="45"/>
        <v>29</v>
      </c>
      <c r="AN74" s="89">
        <f t="shared" si="45"/>
        <v>2</v>
      </c>
      <c r="AO74" s="89">
        <f t="shared" si="45"/>
        <v>12</v>
      </c>
      <c r="AP74" s="89">
        <f t="shared" si="45"/>
        <v>9</v>
      </c>
      <c r="AQ74" s="89">
        <f t="shared" si="45"/>
        <v>21</v>
      </c>
      <c r="AR74" s="89">
        <f t="shared" si="45"/>
        <v>775</v>
      </c>
      <c r="AS74" s="89">
        <f t="shared" si="45"/>
        <v>71</v>
      </c>
      <c r="AT74" s="89">
        <f t="shared" si="45"/>
        <v>86</v>
      </c>
      <c r="AU74" s="89">
        <f t="shared" si="45"/>
        <v>383</v>
      </c>
      <c r="AV74" s="89">
        <f t="shared" si="45"/>
        <v>30</v>
      </c>
      <c r="AW74" s="91"/>
      <c r="AX74" s="91"/>
    </row>
    <row r="75" spans="1:50" x14ac:dyDescent="0.25">
      <c r="A75" s="84" t="s">
        <v>84</v>
      </c>
      <c r="B75" s="85" t="s">
        <v>85</v>
      </c>
      <c r="C75" s="121">
        <f>2204+14</f>
        <v>2218</v>
      </c>
      <c r="D75" s="86">
        <f t="shared" si="35"/>
        <v>3.647966316343481</v>
      </c>
      <c r="E75" s="86">
        <f t="shared" si="41"/>
        <v>2218</v>
      </c>
      <c r="F75" s="87">
        <f t="shared" si="42"/>
        <v>2220</v>
      </c>
      <c r="G75" s="89">
        <f>ROUND($E$75*G47/100,0)</f>
        <v>30</v>
      </c>
      <c r="H75" s="89">
        <f t="shared" ref="H75:AV75" si="46">ROUND($E$75*H47/100,0)</f>
        <v>30</v>
      </c>
      <c r="I75" s="89">
        <f t="shared" si="46"/>
        <v>31</v>
      </c>
      <c r="J75" s="89">
        <f t="shared" si="46"/>
        <v>32</v>
      </c>
      <c r="K75" s="89">
        <f t="shared" si="46"/>
        <v>33</v>
      </c>
      <c r="L75" s="89">
        <f t="shared" si="46"/>
        <v>34</v>
      </c>
      <c r="M75" s="89">
        <f t="shared" si="46"/>
        <v>35</v>
      </c>
      <c r="N75" s="89">
        <f t="shared" si="46"/>
        <v>36</v>
      </c>
      <c r="O75" s="89">
        <f t="shared" si="46"/>
        <v>37</v>
      </c>
      <c r="P75" s="89">
        <f t="shared" si="46"/>
        <v>38</v>
      </c>
      <c r="Q75" s="89">
        <f t="shared" si="46"/>
        <v>39</v>
      </c>
      <c r="R75" s="89">
        <f t="shared" si="46"/>
        <v>40</v>
      </c>
      <c r="S75" s="89">
        <f t="shared" si="46"/>
        <v>41</v>
      </c>
      <c r="T75" s="89">
        <f t="shared" si="46"/>
        <v>42</v>
      </c>
      <c r="U75" s="89">
        <f t="shared" si="46"/>
        <v>43</v>
      </c>
      <c r="V75" s="89">
        <f t="shared" si="46"/>
        <v>44</v>
      </c>
      <c r="W75" s="89">
        <f t="shared" si="46"/>
        <v>44</v>
      </c>
      <c r="X75" s="89">
        <f t="shared" si="46"/>
        <v>45</v>
      </c>
      <c r="Y75" s="89">
        <f t="shared" si="46"/>
        <v>45</v>
      </c>
      <c r="Z75" s="89">
        <f t="shared" si="46"/>
        <v>44</v>
      </c>
      <c r="AA75" s="89">
        <f t="shared" si="46"/>
        <v>209</v>
      </c>
      <c r="AB75" s="89">
        <f t="shared" si="46"/>
        <v>171</v>
      </c>
      <c r="AC75" s="89">
        <f t="shared" si="46"/>
        <v>179</v>
      </c>
      <c r="AD75" s="89">
        <f t="shared" si="46"/>
        <v>157</v>
      </c>
      <c r="AE75" s="89">
        <f t="shared" si="46"/>
        <v>140</v>
      </c>
      <c r="AF75" s="89">
        <f t="shared" si="46"/>
        <v>110</v>
      </c>
      <c r="AG75" s="89">
        <f t="shared" si="46"/>
        <v>89</v>
      </c>
      <c r="AH75" s="89">
        <f t="shared" si="46"/>
        <v>101</v>
      </c>
      <c r="AI75" s="89">
        <f t="shared" si="46"/>
        <v>90</v>
      </c>
      <c r="AJ75" s="89">
        <f t="shared" si="46"/>
        <v>74</v>
      </c>
      <c r="AK75" s="89">
        <f t="shared" si="46"/>
        <v>54</v>
      </c>
      <c r="AL75" s="89">
        <f t="shared" si="46"/>
        <v>42</v>
      </c>
      <c r="AM75" s="89">
        <f t="shared" si="46"/>
        <v>41</v>
      </c>
      <c r="AN75" s="89">
        <f t="shared" si="46"/>
        <v>3</v>
      </c>
      <c r="AO75" s="89">
        <f t="shared" si="46"/>
        <v>16</v>
      </c>
      <c r="AP75" s="89">
        <f t="shared" si="46"/>
        <v>13</v>
      </c>
      <c r="AQ75" s="89">
        <f t="shared" si="46"/>
        <v>30</v>
      </c>
      <c r="AR75" s="89">
        <f t="shared" si="46"/>
        <v>1085</v>
      </c>
      <c r="AS75" s="89">
        <f t="shared" si="46"/>
        <v>99</v>
      </c>
      <c r="AT75" s="89">
        <f t="shared" si="46"/>
        <v>121</v>
      </c>
      <c r="AU75" s="89">
        <f t="shared" si="46"/>
        <v>535</v>
      </c>
      <c r="AV75" s="89">
        <f t="shared" si="46"/>
        <v>42</v>
      </c>
      <c r="AW75" s="91"/>
      <c r="AX75" s="91"/>
    </row>
    <row r="76" spans="1:50" x14ac:dyDescent="0.25">
      <c r="A76" s="84" t="s">
        <v>86</v>
      </c>
      <c r="B76" s="85" t="s">
        <v>87</v>
      </c>
      <c r="C76" s="121">
        <f>945+14</f>
        <v>959</v>
      </c>
      <c r="D76" s="86">
        <f t="shared" si="35"/>
        <v>1.5772766895281327</v>
      </c>
      <c r="E76" s="86">
        <f t="shared" si="41"/>
        <v>959</v>
      </c>
      <c r="F76" s="87">
        <f t="shared" si="42"/>
        <v>957</v>
      </c>
      <c r="G76" s="89">
        <f>ROUND($E$76*G47/100,0)</f>
        <v>13</v>
      </c>
      <c r="H76" s="89">
        <f t="shared" ref="H76:AV76" si="47">ROUND($E$76*H47/100,0)</f>
        <v>13</v>
      </c>
      <c r="I76" s="89">
        <f t="shared" si="47"/>
        <v>13</v>
      </c>
      <c r="J76" s="89">
        <f t="shared" si="47"/>
        <v>14</v>
      </c>
      <c r="K76" s="89">
        <f t="shared" si="47"/>
        <v>14</v>
      </c>
      <c r="L76" s="89">
        <f t="shared" si="47"/>
        <v>15</v>
      </c>
      <c r="M76" s="89">
        <f t="shared" si="47"/>
        <v>15</v>
      </c>
      <c r="N76" s="89">
        <f t="shared" si="47"/>
        <v>15</v>
      </c>
      <c r="O76" s="89">
        <f t="shared" si="47"/>
        <v>16</v>
      </c>
      <c r="P76" s="89">
        <f t="shared" si="47"/>
        <v>16</v>
      </c>
      <c r="Q76" s="89">
        <f t="shared" si="47"/>
        <v>17</v>
      </c>
      <c r="R76" s="89">
        <f t="shared" si="47"/>
        <v>17</v>
      </c>
      <c r="S76" s="89">
        <f t="shared" si="47"/>
        <v>18</v>
      </c>
      <c r="T76" s="89">
        <f t="shared" si="47"/>
        <v>18</v>
      </c>
      <c r="U76" s="89">
        <f t="shared" si="47"/>
        <v>18</v>
      </c>
      <c r="V76" s="89">
        <f t="shared" si="47"/>
        <v>19</v>
      </c>
      <c r="W76" s="89">
        <f t="shared" si="47"/>
        <v>19</v>
      </c>
      <c r="X76" s="89">
        <f t="shared" si="47"/>
        <v>19</v>
      </c>
      <c r="Y76" s="89">
        <f t="shared" si="47"/>
        <v>19</v>
      </c>
      <c r="Z76" s="89">
        <f t="shared" si="47"/>
        <v>19</v>
      </c>
      <c r="AA76" s="89">
        <f t="shared" si="47"/>
        <v>90</v>
      </c>
      <c r="AB76" s="89">
        <f t="shared" si="47"/>
        <v>74</v>
      </c>
      <c r="AC76" s="89">
        <f t="shared" si="47"/>
        <v>78</v>
      </c>
      <c r="AD76" s="89">
        <f t="shared" si="47"/>
        <v>68</v>
      </c>
      <c r="AE76" s="89">
        <f t="shared" si="47"/>
        <v>61</v>
      </c>
      <c r="AF76" s="89">
        <f t="shared" si="47"/>
        <v>47</v>
      </c>
      <c r="AG76" s="89">
        <f t="shared" si="47"/>
        <v>38</v>
      </c>
      <c r="AH76" s="89">
        <f t="shared" si="47"/>
        <v>43</v>
      </c>
      <c r="AI76" s="89">
        <f t="shared" si="47"/>
        <v>39</v>
      </c>
      <c r="AJ76" s="89">
        <f t="shared" si="47"/>
        <v>32</v>
      </c>
      <c r="AK76" s="89">
        <f t="shared" si="47"/>
        <v>24</v>
      </c>
      <c r="AL76" s="89">
        <f t="shared" si="47"/>
        <v>18</v>
      </c>
      <c r="AM76" s="89">
        <f t="shared" si="47"/>
        <v>18</v>
      </c>
      <c r="AN76" s="89">
        <f t="shared" si="47"/>
        <v>1</v>
      </c>
      <c r="AO76" s="89">
        <f t="shared" si="47"/>
        <v>7</v>
      </c>
      <c r="AP76" s="89">
        <f t="shared" si="47"/>
        <v>6</v>
      </c>
      <c r="AQ76" s="89">
        <f t="shared" si="47"/>
        <v>13</v>
      </c>
      <c r="AR76" s="89">
        <f t="shared" si="47"/>
        <v>469</v>
      </c>
      <c r="AS76" s="89">
        <f t="shared" si="47"/>
        <v>43</v>
      </c>
      <c r="AT76" s="89">
        <f t="shared" si="47"/>
        <v>52</v>
      </c>
      <c r="AU76" s="89">
        <f t="shared" si="47"/>
        <v>231</v>
      </c>
      <c r="AV76" s="89">
        <f t="shared" si="47"/>
        <v>18</v>
      </c>
      <c r="AW76" s="91"/>
      <c r="AX76" s="91"/>
    </row>
    <row r="77" spans="1:50" x14ac:dyDescent="0.25">
      <c r="A77" s="84" t="s">
        <v>88</v>
      </c>
      <c r="B77" s="85" t="s">
        <v>89</v>
      </c>
      <c r="C77" s="121">
        <f>1305+14</f>
        <v>1319</v>
      </c>
      <c r="D77" s="86">
        <f t="shared" si="35"/>
        <v>2.1693722142727916</v>
      </c>
      <c r="E77" s="86">
        <f t="shared" si="41"/>
        <v>1319</v>
      </c>
      <c r="F77" s="87">
        <f t="shared" si="42"/>
        <v>1318</v>
      </c>
      <c r="G77" s="89">
        <f>ROUND($E$77*G47/100,0)</f>
        <v>18</v>
      </c>
      <c r="H77" s="89">
        <f>ROUND($E$77*H47/100,0)</f>
        <v>18</v>
      </c>
      <c r="I77" s="89">
        <f>ROUND($E$77*I47/100,0)</f>
        <v>18</v>
      </c>
      <c r="J77" s="89">
        <f t="shared" ref="J77:AV77" si="48">ROUND($E$77*J47/100,0)</f>
        <v>19</v>
      </c>
      <c r="K77" s="89">
        <f t="shared" si="48"/>
        <v>19</v>
      </c>
      <c r="L77" s="89">
        <f t="shared" si="48"/>
        <v>20</v>
      </c>
      <c r="M77" s="89">
        <f t="shared" si="48"/>
        <v>21</v>
      </c>
      <c r="N77" s="89">
        <f t="shared" si="48"/>
        <v>21</v>
      </c>
      <c r="O77" s="89">
        <f t="shared" si="48"/>
        <v>22</v>
      </c>
      <c r="P77" s="89">
        <f t="shared" si="48"/>
        <v>23</v>
      </c>
      <c r="Q77" s="89">
        <f t="shared" si="48"/>
        <v>23</v>
      </c>
      <c r="R77" s="89">
        <f t="shared" si="48"/>
        <v>24</v>
      </c>
      <c r="S77" s="89">
        <f t="shared" si="48"/>
        <v>24</v>
      </c>
      <c r="T77" s="89">
        <f t="shared" si="48"/>
        <v>25</v>
      </c>
      <c r="U77" s="89">
        <f t="shared" si="48"/>
        <v>25</v>
      </c>
      <c r="V77" s="89">
        <f t="shared" si="48"/>
        <v>26</v>
      </c>
      <c r="W77" s="89">
        <f t="shared" si="48"/>
        <v>26</v>
      </c>
      <c r="X77" s="89">
        <f t="shared" si="48"/>
        <v>27</v>
      </c>
      <c r="Y77" s="89">
        <f t="shared" si="48"/>
        <v>27</v>
      </c>
      <c r="Z77" s="89">
        <f t="shared" si="48"/>
        <v>26</v>
      </c>
      <c r="AA77" s="89">
        <f t="shared" si="48"/>
        <v>124</v>
      </c>
      <c r="AB77" s="89">
        <f t="shared" si="48"/>
        <v>102</v>
      </c>
      <c r="AC77" s="89">
        <f t="shared" si="48"/>
        <v>107</v>
      </c>
      <c r="AD77" s="89">
        <f t="shared" si="48"/>
        <v>93</v>
      </c>
      <c r="AE77" s="89">
        <f t="shared" si="48"/>
        <v>83</v>
      </c>
      <c r="AF77" s="89">
        <f t="shared" si="48"/>
        <v>65</v>
      </c>
      <c r="AG77" s="89">
        <f t="shared" si="48"/>
        <v>53</v>
      </c>
      <c r="AH77" s="89">
        <f t="shared" si="48"/>
        <v>60</v>
      </c>
      <c r="AI77" s="89">
        <f t="shared" si="48"/>
        <v>53</v>
      </c>
      <c r="AJ77" s="89">
        <f t="shared" si="48"/>
        <v>44</v>
      </c>
      <c r="AK77" s="89">
        <f t="shared" si="48"/>
        <v>32</v>
      </c>
      <c r="AL77" s="89">
        <f t="shared" si="48"/>
        <v>25</v>
      </c>
      <c r="AM77" s="89">
        <f t="shared" si="48"/>
        <v>25</v>
      </c>
      <c r="AN77" s="89">
        <f t="shared" si="48"/>
        <v>2</v>
      </c>
      <c r="AO77" s="89">
        <f t="shared" si="48"/>
        <v>10</v>
      </c>
      <c r="AP77" s="89">
        <f t="shared" si="48"/>
        <v>8</v>
      </c>
      <c r="AQ77" s="89">
        <f t="shared" si="48"/>
        <v>18</v>
      </c>
      <c r="AR77" s="89">
        <f t="shared" si="48"/>
        <v>645</v>
      </c>
      <c r="AS77" s="89">
        <f t="shared" si="48"/>
        <v>59</v>
      </c>
      <c r="AT77" s="89">
        <f t="shared" si="48"/>
        <v>72</v>
      </c>
      <c r="AU77" s="89">
        <f t="shared" si="48"/>
        <v>318</v>
      </c>
      <c r="AV77" s="89">
        <f t="shared" si="48"/>
        <v>25</v>
      </c>
      <c r="AW77" s="91"/>
      <c r="AX77" s="91"/>
    </row>
    <row r="78" spans="1:50" x14ac:dyDescent="0.25">
      <c r="A78" s="84" t="s">
        <v>88</v>
      </c>
      <c r="B78" s="85" t="s">
        <v>90</v>
      </c>
      <c r="C78" s="121">
        <f>14+864</f>
        <v>878</v>
      </c>
      <c r="D78" s="86">
        <f t="shared" si="35"/>
        <v>1.4440551964605846</v>
      </c>
      <c r="E78" s="86">
        <f t="shared" si="41"/>
        <v>878</v>
      </c>
      <c r="F78" s="87">
        <f t="shared" si="42"/>
        <v>879</v>
      </c>
      <c r="G78" s="89">
        <f>ROUND($E$78*G47/100,0)</f>
        <v>12</v>
      </c>
      <c r="H78" s="89">
        <f t="shared" ref="H78:AV78" si="49">ROUND($E$78*H47/100,0)</f>
        <v>12</v>
      </c>
      <c r="I78" s="89">
        <f t="shared" si="49"/>
        <v>12</v>
      </c>
      <c r="J78" s="89">
        <f t="shared" si="49"/>
        <v>13</v>
      </c>
      <c r="K78" s="89">
        <f t="shared" si="49"/>
        <v>13</v>
      </c>
      <c r="L78" s="89">
        <f t="shared" si="49"/>
        <v>13</v>
      </c>
      <c r="M78" s="89">
        <f t="shared" si="49"/>
        <v>14</v>
      </c>
      <c r="N78" s="89">
        <f t="shared" si="49"/>
        <v>14</v>
      </c>
      <c r="O78" s="89">
        <f t="shared" si="49"/>
        <v>15</v>
      </c>
      <c r="P78" s="89">
        <f t="shared" si="49"/>
        <v>15</v>
      </c>
      <c r="Q78" s="89">
        <f t="shared" si="49"/>
        <v>15</v>
      </c>
      <c r="R78" s="89">
        <f t="shared" si="49"/>
        <v>16</v>
      </c>
      <c r="S78" s="89">
        <f t="shared" si="49"/>
        <v>16</v>
      </c>
      <c r="T78" s="89">
        <f t="shared" si="49"/>
        <v>17</v>
      </c>
      <c r="U78" s="89">
        <f t="shared" si="49"/>
        <v>17</v>
      </c>
      <c r="V78" s="89">
        <f t="shared" si="49"/>
        <v>17</v>
      </c>
      <c r="W78" s="89">
        <f t="shared" si="49"/>
        <v>18</v>
      </c>
      <c r="X78" s="89">
        <f t="shared" si="49"/>
        <v>18</v>
      </c>
      <c r="Y78" s="89">
        <f t="shared" si="49"/>
        <v>18</v>
      </c>
      <c r="Z78" s="89">
        <f t="shared" si="49"/>
        <v>17</v>
      </c>
      <c r="AA78" s="89">
        <f t="shared" si="49"/>
        <v>83</v>
      </c>
      <c r="AB78" s="89">
        <f t="shared" si="49"/>
        <v>68</v>
      </c>
      <c r="AC78" s="89">
        <f t="shared" si="49"/>
        <v>71</v>
      </c>
      <c r="AD78" s="89">
        <f t="shared" si="49"/>
        <v>62</v>
      </c>
      <c r="AE78" s="89">
        <f t="shared" si="49"/>
        <v>55</v>
      </c>
      <c r="AF78" s="89">
        <f t="shared" si="49"/>
        <v>43</v>
      </c>
      <c r="AG78" s="89">
        <f t="shared" si="49"/>
        <v>35</v>
      </c>
      <c r="AH78" s="89">
        <f t="shared" si="49"/>
        <v>40</v>
      </c>
      <c r="AI78" s="89">
        <f t="shared" si="49"/>
        <v>36</v>
      </c>
      <c r="AJ78" s="89">
        <f t="shared" si="49"/>
        <v>29</v>
      </c>
      <c r="AK78" s="89">
        <f t="shared" si="49"/>
        <v>22</v>
      </c>
      <c r="AL78" s="89">
        <f t="shared" si="49"/>
        <v>17</v>
      </c>
      <c r="AM78" s="89">
        <f t="shared" si="49"/>
        <v>16</v>
      </c>
      <c r="AN78" s="89">
        <f t="shared" si="49"/>
        <v>1</v>
      </c>
      <c r="AO78" s="89">
        <f t="shared" si="49"/>
        <v>6</v>
      </c>
      <c r="AP78" s="89">
        <f t="shared" si="49"/>
        <v>5</v>
      </c>
      <c r="AQ78" s="89">
        <f t="shared" si="49"/>
        <v>12</v>
      </c>
      <c r="AR78" s="89">
        <f t="shared" si="49"/>
        <v>429</v>
      </c>
      <c r="AS78" s="89">
        <f t="shared" si="49"/>
        <v>39</v>
      </c>
      <c r="AT78" s="89">
        <f t="shared" si="49"/>
        <v>48</v>
      </c>
      <c r="AU78" s="89">
        <f t="shared" si="49"/>
        <v>212</v>
      </c>
      <c r="AV78" s="89">
        <f t="shared" si="49"/>
        <v>17</v>
      </c>
      <c r="AW78" s="91"/>
      <c r="AX78" s="91"/>
    </row>
    <row r="79" spans="1:50" x14ac:dyDescent="0.25">
      <c r="A79" s="92" t="s">
        <v>91</v>
      </c>
      <c r="B79" s="93"/>
      <c r="C79" s="94">
        <f t="shared" ref="C79:AV79" si="50">SUM(C80:C89)</f>
        <v>14517</v>
      </c>
      <c r="D79" s="94">
        <f t="shared" si="50"/>
        <v>23.876252035328363</v>
      </c>
      <c r="E79" s="94">
        <f t="shared" si="50"/>
        <v>14517</v>
      </c>
      <c r="F79" s="93">
        <f t="shared" si="50"/>
        <v>14526</v>
      </c>
      <c r="G79" s="93">
        <f t="shared" si="50"/>
        <v>194</v>
      </c>
      <c r="H79" s="93">
        <f t="shared" si="50"/>
        <v>199</v>
      </c>
      <c r="I79" s="93">
        <f t="shared" si="50"/>
        <v>202</v>
      </c>
      <c r="J79" s="93">
        <f t="shared" si="50"/>
        <v>210</v>
      </c>
      <c r="K79" s="93">
        <f t="shared" si="50"/>
        <v>215</v>
      </c>
      <c r="L79" s="93">
        <f t="shared" si="50"/>
        <v>221</v>
      </c>
      <c r="M79" s="93">
        <f t="shared" si="50"/>
        <v>228</v>
      </c>
      <c r="N79" s="93">
        <f t="shared" si="50"/>
        <v>235</v>
      </c>
      <c r="O79" s="93">
        <f t="shared" si="50"/>
        <v>241</v>
      </c>
      <c r="P79" s="93">
        <f t="shared" si="50"/>
        <v>250</v>
      </c>
      <c r="Q79" s="93">
        <f t="shared" si="50"/>
        <v>255</v>
      </c>
      <c r="R79" s="93">
        <f t="shared" si="50"/>
        <v>261</v>
      </c>
      <c r="S79" s="93">
        <f t="shared" si="50"/>
        <v>268</v>
      </c>
      <c r="T79" s="93">
        <f t="shared" si="50"/>
        <v>275</v>
      </c>
      <c r="U79" s="93">
        <f t="shared" si="50"/>
        <v>281</v>
      </c>
      <c r="V79" s="93">
        <f t="shared" si="50"/>
        <v>284</v>
      </c>
      <c r="W79" s="93">
        <f t="shared" si="50"/>
        <v>291</v>
      </c>
      <c r="X79" s="93">
        <f t="shared" si="50"/>
        <v>295</v>
      </c>
      <c r="Y79" s="93">
        <f t="shared" si="50"/>
        <v>294</v>
      </c>
      <c r="Z79" s="93">
        <f t="shared" si="50"/>
        <v>290</v>
      </c>
      <c r="AA79" s="93">
        <f t="shared" si="50"/>
        <v>1370</v>
      </c>
      <c r="AB79" s="93">
        <f t="shared" si="50"/>
        <v>1123</v>
      </c>
      <c r="AC79" s="93">
        <f t="shared" si="50"/>
        <v>1173</v>
      </c>
      <c r="AD79" s="93">
        <f t="shared" si="50"/>
        <v>1026</v>
      </c>
      <c r="AE79" s="93">
        <f t="shared" si="50"/>
        <v>915</v>
      </c>
      <c r="AF79" s="93">
        <f t="shared" si="50"/>
        <v>716</v>
      </c>
      <c r="AG79" s="93">
        <f t="shared" si="50"/>
        <v>578</v>
      </c>
      <c r="AH79" s="93">
        <f t="shared" si="50"/>
        <v>658</v>
      </c>
      <c r="AI79" s="93">
        <f t="shared" si="50"/>
        <v>589</v>
      </c>
      <c r="AJ79" s="93">
        <f t="shared" si="50"/>
        <v>486</v>
      </c>
      <c r="AK79" s="93">
        <f t="shared" si="50"/>
        <v>356</v>
      </c>
      <c r="AL79" s="93">
        <f t="shared" si="50"/>
        <v>277</v>
      </c>
      <c r="AM79" s="93">
        <f t="shared" si="50"/>
        <v>270</v>
      </c>
      <c r="AN79" s="93">
        <f t="shared" si="50"/>
        <v>20</v>
      </c>
      <c r="AO79" s="93">
        <f t="shared" si="50"/>
        <v>105</v>
      </c>
      <c r="AP79" s="93">
        <f t="shared" si="50"/>
        <v>86</v>
      </c>
      <c r="AQ79" s="93">
        <f t="shared" si="50"/>
        <v>194</v>
      </c>
      <c r="AR79" s="93">
        <f t="shared" si="50"/>
        <v>7100</v>
      </c>
      <c r="AS79" s="93">
        <f t="shared" si="50"/>
        <v>647</v>
      </c>
      <c r="AT79" s="93">
        <f t="shared" si="50"/>
        <v>790</v>
      </c>
      <c r="AU79" s="93">
        <f t="shared" si="50"/>
        <v>3506</v>
      </c>
      <c r="AV79" s="96">
        <f t="shared" si="50"/>
        <v>276</v>
      </c>
      <c r="AW79" s="79"/>
      <c r="AX79" s="79"/>
    </row>
    <row r="80" spans="1:50" x14ac:dyDescent="0.25">
      <c r="A80" s="84" t="s">
        <v>92</v>
      </c>
      <c r="B80" s="85" t="s">
        <v>93</v>
      </c>
      <c r="C80" s="121">
        <f>89+2117+5</f>
        <v>2211</v>
      </c>
      <c r="D80" s="86">
        <f t="shared" si="35"/>
        <v>3.6364533478067793</v>
      </c>
      <c r="E80" s="86">
        <f t="shared" ref="E80:E89" si="51">ROUND($F$40*D80/100,0)</f>
        <v>2211</v>
      </c>
      <c r="F80" s="87">
        <f t="shared" ref="F80:F89" si="52">SUM(G80:AM80)</f>
        <v>2214</v>
      </c>
      <c r="G80" s="89">
        <f>ROUND($E$80*G47/100,0)</f>
        <v>30</v>
      </c>
      <c r="H80" s="89">
        <f t="shared" ref="H80:AV80" si="53">ROUND($E$80*H47/100,0)</f>
        <v>30</v>
      </c>
      <c r="I80" s="89">
        <f t="shared" si="53"/>
        <v>31</v>
      </c>
      <c r="J80" s="89">
        <f t="shared" si="53"/>
        <v>32</v>
      </c>
      <c r="K80" s="89">
        <f t="shared" si="53"/>
        <v>33</v>
      </c>
      <c r="L80" s="89">
        <f t="shared" si="53"/>
        <v>34</v>
      </c>
      <c r="M80" s="89">
        <f t="shared" si="53"/>
        <v>35</v>
      </c>
      <c r="N80" s="89">
        <f t="shared" si="53"/>
        <v>36</v>
      </c>
      <c r="O80" s="89">
        <f t="shared" si="53"/>
        <v>37</v>
      </c>
      <c r="P80" s="89">
        <f t="shared" si="53"/>
        <v>38</v>
      </c>
      <c r="Q80" s="89">
        <f t="shared" si="53"/>
        <v>39</v>
      </c>
      <c r="R80" s="89">
        <f t="shared" si="53"/>
        <v>40</v>
      </c>
      <c r="S80" s="89">
        <f t="shared" si="53"/>
        <v>41</v>
      </c>
      <c r="T80" s="89">
        <f t="shared" si="53"/>
        <v>42</v>
      </c>
      <c r="U80" s="89">
        <f t="shared" si="53"/>
        <v>43</v>
      </c>
      <c r="V80" s="89">
        <f t="shared" si="53"/>
        <v>43</v>
      </c>
      <c r="W80" s="89">
        <f t="shared" si="53"/>
        <v>44</v>
      </c>
      <c r="X80" s="89">
        <f t="shared" si="53"/>
        <v>45</v>
      </c>
      <c r="Y80" s="89">
        <f t="shared" si="53"/>
        <v>45</v>
      </c>
      <c r="Z80" s="89">
        <f t="shared" si="53"/>
        <v>44</v>
      </c>
      <c r="AA80" s="89">
        <f t="shared" si="53"/>
        <v>209</v>
      </c>
      <c r="AB80" s="89">
        <f t="shared" si="53"/>
        <v>171</v>
      </c>
      <c r="AC80" s="89">
        <f t="shared" si="53"/>
        <v>179</v>
      </c>
      <c r="AD80" s="89">
        <f t="shared" si="53"/>
        <v>156</v>
      </c>
      <c r="AE80" s="89">
        <f t="shared" si="53"/>
        <v>139</v>
      </c>
      <c r="AF80" s="89">
        <f t="shared" si="53"/>
        <v>109</v>
      </c>
      <c r="AG80" s="89">
        <f t="shared" si="53"/>
        <v>88</v>
      </c>
      <c r="AH80" s="89">
        <f t="shared" si="53"/>
        <v>100</v>
      </c>
      <c r="AI80" s="89">
        <f t="shared" si="53"/>
        <v>90</v>
      </c>
      <c r="AJ80" s="89">
        <f t="shared" si="53"/>
        <v>74</v>
      </c>
      <c r="AK80" s="89">
        <f t="shared" si="53"/>
        <v>54</v>
      </c>
      <c r="AL80" s="89">
        <f t="shared" si="53"/>
        <v>42</v>
      </c>
      <c r="AM80" s="89">
        <f t="shared" si="53"/>
        <v>41</v>
      </c>
      <c r="AN80" s="89">
        <f t="shared" si="53"/>
        <v>3</v>
      </c>
      <c r="AO80" s="89">
        <f t="shared" si="53"/>
        <v>16</v>
      </c>
      <c r="AP80" s="89">
        <f t="shared" si="53"/>
        <v>13</v>
      </c>
      <c r="AQ80" s="89">
        <f t="shared" si="53"/>
        <v>30</v>
      </c>
      <c r="AR80" s="89">
        <f t="shared" si="53"/>
        <v>1082</v>
      </c>
      <c r="AS80" s="89">
        <f t="shared" si="53"/>
        <v>98</v>
      </c>
      <c r="AT80" s="89">
        <f t="shared" si="53"/>
        <v>120</v>
      </c>
      <c r="AU80" s="89">
        <f t="shared" si="53"/>
        <v>534</v>
      </c>
      <c r="AV80" s="89">
        <f t="shared" si="53"/>
        <v>42</v>
      </c>
      <c r="AW80" s="91"/>
      <c r="AX80" s="91"/>
    </row>
    <row r="81" spans="1:50" x14ac:dyDescent="0.25">
      <c r="A81" s="84" t="s">
        <v>94</v>
      </c>
      <c r="B81" s="85" t="s">
        <v>95</v>
      </c>
      <c r="C81" s="121">
        <f>14+1949</f>
        <v>1963</v>
      </c>
      <c r="D81" s="86">
        <f t="shared" si="35"/>
        <v>3.228565319649348</v>
      </c>
      <c r="E81" s="86">
        <f t="shared" si="51"/>
        <v>1963</v>
      </c>
      <c r="F81" s="87">
        <f t="shared" si="52"/>
        <v>1966</v>
      </c>
      <c r="G81" s="89">
        <f>ROUND($E$81*G47/100,0)</f>
        <v>26</v>
      </c>
      <c r="H81" s="89">
        <f t="shared" ref="H81:AV81" si="54">ROUND($E$81*H47/100,0)</f>
        <v>27</v>
      </c>
      <c r="I81" s="89">
        <f t="shared" si="54"/>
        <v>27</v>
      </c>
      <c r="J81" s="89">
        <f t="shared" si="54"/>
        <v>28</v>
      </c>
      <c r="K81" s="89">
        <f t="shared" si="54"/>
        <v>29</v>
      </c>
      <c r="L81" s="89">
        <f t="shared" si="54"/>
        <v>30</v>
      </c>
      <c r="M81" s="89">
        <f t="shared" si="54"/>
        <v>31</v>
      </c>
      <c r="N81" s="89">
        <f t="shared" si="54"/>
        <v>32</v>
      </c>
      <c r="O81" s="89">
        <f t="shared" si="54"/>
        <v>33</v>
      </c>
      <c r="P81" s="89">
        <f t="shared" si="54"/>
        <v>34</v>
      </c>
      <c r="Q81" s="89">
        <f t="shared" si="54"/>
        <v>34</v>
      </c>
      <c r="R81" s="89">
        <f t="shared" si="54"/>
        <v>35</v>
      </c>
      <c r="S81" s="89">
        <f t="shared" si="54"/>
        <v>36</v>
      </c>
      <c r="T81" s="89">
        <f t="shared" si="54"/>
        <v>37</v>
      </c>
      <c r="U81" s="89">
        <f t="shared" si="54"/>
        <v>38</v>
      </c>
      <c r="V81" s="89">
        <f t="shared" si="54"/>
        <v>39</v>
      </c>
      <c r="W81" s="89">
        <f t="shared" si="54"/>
        <v>39</v>
      </c>
      <c r="X81" s="89">
        <f t="shared" si="54"/>
        <v>40</v>
      </c>
      <c r="Y81" s="89">
        <f t="shared" si="54"/>
        <v>40</v>
      </c>
      <c r="Z81" s="89">
        <f t="shared" si="54"/>
        <v>39</v>
      </c>
      <c r="AA81" s="89">
        <f t="shared" si="54"/>
        <v>185</v>
      </c>
      <c r="AB81" s="89">
        <f t="shared" si="54"/>
        <v>152</v>
      </c>
      <c r="AC81" s="89">
        <f t="shared" si="54"/>
        <v>159</v>
      </c>
      <c r="AD81" s="89">
        <f t="shared" si="54"/>
        <v>139</v>
      </c>
      <c r="AE81" s="89">
        <f t="shared" si="54"/>
        <v>124</v>
      </c>
      <c r="AF81" s="89">
        <f t="shared" si="54"/>
        <v>97</v>
      </c>
      <c r="AG81" s="89">
        <f t="shared" si="54"/>
        <v>78</v>
      </c>
      <c r="AH81" s="89">
        <f t="shared" si="54"/>
        <v>89</v>
      </c>
      <c r="AI81" s="89">
        <f t="shared" si="54"/>
        <v>80</v>
      </c>
      <c r="AJ81" s="89">
        <f t="shared" si="54"/>
        <v>66</v>
      </c>
      <c r="AK81" s="89">
        <f t="shared" si="54"/>
        <v>48</v>
      </c>
      <c r="AL81" s="89">
        <f t="shared" si="54"/>
        <v>38</v>
      </c>
      <c r="AM81" s="89">
        <f t="shared" si="54"/>
        <v>37</v>
      </c>
      <c r="AN81" s="89">
        <f t="shared" si="54"/>
        <v>3</v>
      </c>
      <c r="AO81" s="89">
        <f t="shared" si="54"/>
        <v>14</v>
      </c>
      <c r="AP81" s="89">
        <f t="shared" si="54"/>
        <v>12</v>
      </c>
      <c r="AQ81" s="89">
        <f t="shared" si="54"/>
        <v>26</v>
      </c>
      <c r="AR81" s="89">
        <f t="shared" si="54"/>
        <v>960</v>
      </c>
      <c r="AS81" s="89">
        <f t="shared" si="54"/>
        <v>87</v>
      </c>
      <c r="AT81" s="89">
        <f t="shared" si="54"/>
        <v>107</v>
      </c>
      <c r="AU81" s="89">
        <f t="shared" si="54"/>
        <v>474</v>
      </c>
      <c r="AV81" s="89">
        <f t="shared" si="54"/>
        <v>37</v>
      </c>
      <c r="AW81" s="91"/>
      <c r="AX81" s="91"/>
    </row>
    <row r="82" spans="1:50" x14ac:dyDescent="0.25">
      <c r="A82" s="84" t="s">
        <v>96</v>
      </c>
      <c r="B82" s="85" t="s">
        <v>97</v>
      </c>
      <c r="C82" s="121">
        <f>14+2093</f>
        <v>2107</v>
      </c>
      <c r="D82" s="86">
        <f t="shared" si="35"/>
        <v>3.4654035295472112</v>
      </c>
      <c r="E82" s="86">
        <f t="shared" si="51"/>
        <v>2107</v>
      </c>
      <c r="F82" s="87">
        <f t="shared" si="52"/>
        <v>2106</v>
      </c>
      <c r="G82" s="89">
        <f>ROUND($E$82*G47/100,0)</f>
        <v>28</v>
      </c>
      <c r="H82" s="89">
        <f t="shared" ref="H82:AV82" si="55">ROUND($E$82*H47/100,0)</f>
        <v>29</v>
      </c>
      <c r="I82" s="89">
        <f t="shared" si="55"/>
        <v>29</v>
      </c>
      <c r="J82" s="89">
        <f t="shared" si="55"/>
        <v>30</v>
      </c>
      <c r="K82" s="89">
        <f t="shared" si="55"/>
        <v>31</v>
      </c>
      <c r="L82" s="89">
        <f t="shared" si="55"/>
        <v>32</v>
      </c>
      <c r="M82" s="89">
        <f t="shared" si="55"/>
        <v>33</v>
      </c>
      <c r="N82" s="89">
        <f t="shared" si="55"/>
        <v>34</v>
      </c>
      <c r="O82" s="89">
        <f t="shared" si="55"/>
        <v>35</v>
      </c>
      <c r="P82" s="89">
        <f t="shared" si="55"/>
        <v>36</v>
      </c>
      <c r="Q82" s="89">
        <f t="shared" si="55"/>
        <v>37</v>
      </c>
      <c r="R82" s="89">
        <f t="shared" si="55"/>
        <v>38</v>
      </c>
      <c r="S82" s="89">
        <f t="shared" si="55"/>
        <v>39</v>
      </c>
      <c r="T82" s="89">
        <f t="shared" si="55"/>
        <v>40</v>
      </c>
      <c r="U82" s="89">
        <f t="shared" si="55"/>
        <v>41</v>
      </c>
      <c r="V82" s="89">
        <f t="shared" si="55"/>
        <v>41</v>
      </c>
      <c r="W82" s="89">
        <f t="shared" si="55"/>
        <v>42</v>
      </c>
      <c r="X82" s="89">
        <f t="shared" si="55"/>
        <v>43</v>
      </c>
      <c r="Y82" s="89">
        <f t="shared" si="55"/>
        <v>42</v>
      </c>
      <c r="Z82" s="89">
        <f t="shared" si="55"/>
        <v>42</v>
      </c>
      <c r="AA82" s="89">
        <f t="shared" si="55"/>
        <v>199</v>
      </c>
      <c r="AB82" s="89">
        <f t="shared" si="55"/>
        <v>163</v>
      </c>
      <c r="AC82" s="89">
        <f t="shared" si="55"/>
        <v>170</v>
      </c>
      <c r="AD82" s="89">
        <f t="shared" si="55"/>
        <v>149</v>
      </c>
      <c r="AE82" s="89">
        <f t="shared" si="55"/>
        <v>133</v>
      </c>
      <c r="AF82" s="89">
        <f t="shared" si="55"/>
        <v>104</v>
      </c>
      <c r="AG82" s="89">
        <f t="shared" si="55"/>
        <v>84</v>
      </c>
      <c r="AH82" s="89">
        <f t="shared" si="55"/>
        <v>96</v>
      </c>
      <c r="AI82" s="89">
        <f t="shared" si="55"/>
        <v>85</v>
      </c>
      <c r="AJ82" s="89">
        <f t="shared" si="55"/>
        <v>70</v>
      </c>
      <c r="AK82" s="89">
        <f t="shared" si="55"/>
        <v>52</v>
      </c>
      <c r="AL82" s="89">
        <f t="shared" si="55"/>
        <v>40</v>
      </c>
      <c r="AM82" s="89">
        <f t="shared" si="55"/>
        <v>39</v>
      </c>
      <c r="AN82" s="89">
        <f t="shared" si="55"/>
        <v>3</v>
      </c>
      <c r="AO82" s="89">
        <f t="shared" si="55"/>
        <v>16</v>
      </c>
      <c r="AP82" s="89">
        <f t="shared" si="55"/>
        <v>13</v>
      </c>
      <c r="AQ82" s="89">
        <f t="shared" si="55"/>
        <v>28</v>
      </c>
      <c r="AR82" s="89">
        <f t="shared" si="55"/>
        <v>1031</v>
      </c>
      <c r="AS82" s="89">
        <f t="shared" si="55"/>
        <v>94</v>
      </c>
      <c r="AT82" s="89">
        <f t="shared" si="55"/>
        <v>115</v>
      </c>
      <c r="AU82" s="89">
        <f t="shared" si="55"/>
        <v>509</v>
      </c>
      <c r="AV82" s="89">
        <f t="shared" si="55"/>
        <v>40</v>
      </c>
      <c r="AW82" s="91"/>
      <c r="AX82" s="91"/>
    </row>
    <row r="83" spans="1:50" x14ac:dyDescent="0.25">
      <c r="A83" s="84" t="s">
        <v>98</v>
      </c>
      <c r="B83" s="85" t="s">
        <v>99</v>
      </c>
      <c r="C83" s="121">
        <f>14+2607</f>
        <v>2621</v>
      </c>
      <c r="D83" s="86">
        <f t="shared" si="35"/>
        <v>4.3107843620993078</v>
      </c>
      <c r="E83" s="86">
        <f t="shared" si="51"/>
        <v>2621</v>
      </c>
      <c r="F83" s="87">
        <f t="shared" si="52"/>
        <v>2622</v>
      </c>
      <c r="G83" s="89">
        <f>ROUND($E$83*G47/100,0)</f>
        <v>35</v>
      </c>
      <c r="H83" s="89">
        <f t="shared" ref="H83:AV83" si="56">ROUND($E$83*H47/100,0)</f>
        <v>36</v>
      </c>
      <c r="I83" s="89">
        <f t="shared" si="56"/>
        <v>37</v>
      </c>
      <c r="J83" s="89">
        <f t="shared" si="56"/>
        <v>38</v>
      </c>
      <c r="K83" s="89">
        <f t="shared" si="56"/>
        <v>39</v>
      </c>
      <c r="L83" s="89">
        <f t="shared" si="56"/>
        <v>40</v>
      </c>
      <c r="M83" s="89">
        <f t="shared" si="56"/>
        <v>41</v>
      </c>
      <c r="N83" s="89">
        <f t="shared" si="56"/>
        <v>42</v>
      </c>
      <c r="O83" s="89">
        <f t="shared" si="56"/>
        <v>43</v>
      </c>
      <c r="P83" s="89">
        <f t="shared" si="56"/>
        <v>45</v>
      </c>
      <c r="Q83" s="89">
        <f t="shared" si="56"/>
        <v>46</v>
      </c>
      <c r="R83" s="89">
        <f t="shared" si="56"/>
        <v>47</v>
      </c>
      <c r="S83" s="89">
        <f t="shared" si="56"/>
        <v>48</v>
      </c>
      <c r="T83" s="89">
        <f t="shared" si="56"/>
        <v>49</v>
      </c>
      <c r="U83" s="89">
        <f t="shared" si="56"/>
        <v>51</v>
      </c>
      <c r="V83" s="89">
        <f t="shared" si="56"/>
        <v>52</v>
      </c>
      <c r="W83" s="89">
        <f t="shared" si="56"/>
        <v>52</v>
      </c>
      <c r="X83" s="89">
        <f t="shared" si="56"/>
        <v>53</v>
      </c>
      <c r="Y83" s="89">
        <f t="shared" si="56"/>
        <v>53</v>
      </c>
      <c r="Z83" s="89">
        <f t="shared" si="56"/>
        <v>52</v>
      </c>
      <c r="AA83" s="89">
        <f t="shared" si="56"/>
        <v>247</v>
      </c>
      <c r="AB83" s="89">
        <f t="shared" si="56"/>
        <v>203</v>
      </c>
      <c r="AC83" s="89">
        <f t="shared" si="56"/>
        <v>212</v>
      </c>
      <c r="AD83" s="89">
        <f t="shared" si="56"/>
        <v>185</v>
      </c>
      <c r="AE83" s="89">
        <f t="shared" si="56"/>
        <v>165</v>
      </c>
      <c r="AF83" s="89">
        <f t="shared" si="56"/>
        <v>130</v>
      </c>
      <c r="AG83" s="89">
        <f t="shared" si="56"/>
        <v>105</v>
      </c>
      <c r="AH83" s="89">
        <f t="shared" si="56"/>
        <v>119</v>
      </c>
      <c r="AI83" s="89">
        <f t="shared" si="56"/>
        <v>106</v>
      </c>
      <c r="AJ83" s="89">
        <f t="shared" si="56"/>
        <v>88</v>
      </c>
      <c r="AK83" s="89">
        <f t="shared" si="56"/>
        <v>64</v>
      </c>
      <c r="AL83" s="89">
        <f t="shared" si="56"/>
        <v>50</v>
      </c>
      <c r="AM83" s="89">
        <f t="shared" si="56"/>
        <v>49</v>
      </c>
      <c r="AN83" s="89">
        <f t="shared" si="56"/>
        <v>4</v>
      </c>
      <c r="AO83" s="89">
        <f t="shared" si="56"/>
        <v>19</v>
      </c>
      <c r="AP83" s="89">
        <f t="shared" si="56"/>
        <v>16</v>
      </c>
      <c r="AQ83" s="89">
        <f t="shared" si="56"/>
        <v>35</v>
      </c>
      <c r="AR83" s="89">
        <f t="shared" si="56"/>
        <v>1282</v>
      </c>
      <c r="AS83" s="89">
        <f t="shared" si="56"/>
        <v>117</v>
      </c>
      <c r="AT83" s="89">
        <f t="shared" si="56"/>
        <v>143</v>
      </c>
      <c r="AU83" s="89">
        <f t="shared" si="56"/>
        <v>633</v>
      </c>
      <c r="AV83" s="89">
        <f t="shared" si="56"/>
        <v>50</v>
      </c>
      <c r="AW83" s="91"/>
      <c r="AX83" s="91"/>
    </row>
    <row r="84" spans="1:50" x14ac:dyDescent="0.25">
      <c r="A84" s="84" t="s">
        <v>100</v>
      </c>
      <c r="B84" s="85" t="s">
        <v>101</v>
      </c>
      <c r="C84" s="121">
        <f>14+864</f>
        <v>878</v>
      </c>
      <c r="D84" s="86">
        <f t="shared" si="35"/>
        <v>1.4440551964605846</v>
      </c>
      <c r="E84" s="86">
        <f t="shared" si="51"/>
        <v>878</v>
      </c>
      <c r="F84" s="87">
        <f t="shared" si="52"/>
        <v>879</v>
      </c>
      <c r="G84" s="89">
        <f>ROUND($E$84*G47/100,0)</f>
        <v>12</v>
      </c>
      <c r="H84" s="89">
        <f t="shared" ref="H84:AV84" si="57">ROUND($E$84*H47/100,0)</f>
        <v>12</v>
      </c>
      <c r="I84" s="89">
        <f t="shared" si="57"/>
        <v>12</v>
      </c>
      <c r="J84" s="89">
        <f t="shared" si="57"/>
        <v>13</v>
      </c>
      <c r="K84" s="89">
        <f t="shared" si="57"/>
        <v>13</v>
      </c>
      <c r="L84" s="89">
        <f t="shared" si="57"/>
        <v>13</v>
      </c>
      <c r="M84" s="89">
        <f t="shared" si="57"/>
        <v>14</v>
      </c>
      <c r="N84" s="89">
        <f t="shared" si="57"/>
        <v>14</v>
      </c>
      <c r="O84" s="89">
        <f t="shared" si="57"/>
        <v>15</v>
      </c>
      <c r="P84" s="89">
        <f t="shared" si="57"/>
        <v>15</v>
      </c>
      <c r="Q84" s="89">
        <f t="shared" si="57"/>
        <v>15</v>
      </c>
      <c r="R84" s="89">
        <f t="shared" si="57"/>
        <v>16</v>
      </c>
      <c r="S84" s="89">
        <f t="shared" si="57"/>
        <v>16</v>
      </c>
      <c r="T84" s="89">
        <f t="shared" si="57"/>
        <v>17</v>
      </c>
      <c r="U84" s="89">
        <f t="shared" si="57"/>
        <v>17</v>
      </c>
      <c r="V84" s="89">
        <f t="shared" si="57"/>
        <v>17</v>
      </c>
      <c r="W84" s="89">
        <f t="shared" si="57"/>
        <v>18</v>
      </c>
      <c r="X84" s="89">
        <f t="shared" si="57"/>
        <v>18</v>
      </c>
      <c r="Y84" s="89">
        <f t="shared" si="57"/>
        <v>18</v>
      </c>
      <c r="Z84" s="89">
        <f t="shared" si="57"/>
        <v>17</v>
      </c>
      <c r="AA84" s="89">
        <f t="shared" si="57"/>
        <v>83</v>
      </c>
      <c r="AB84" s="89">
        <f t="shared" si="57"/>
        <v>68</v>
      </c>
      <c r="AC84" s="89">
        <f t="shared" si="57"/>
        <v>71</v>
      </c>
      <c r="AD84" s="89">
        <f t="shared" si="57"/>
        <v>62</v>
      </c>
      <c r="AE84" s="89">
        <f t="shared" si="57"/>
        <v>55</v>
      </c>
      <c r="AF84" s="89">
        <f t="shared" si="57"/>
        <v>43</v>
      </c>
      <c r="AG84" s="89">
        <f t="shared" si="57"/>
        <v>35</v>
      </c>
      <c r="AH84" s="89">
        <f t="shared" si="57"/>
        <v>40</v>
      </c>
      <c r="AI84" s="89">
        <f t="shared" si="57"/>
        <v>36</v>
      </c>
      <c r="AJ84" s="89">
        <f t="shared" si="57"/>
        <v>29</v>
      </c>
      <c r="AK84" s="89">
        <f t="shared" si="57"/>
        <v>22</v>
      </c>
      <c r="AL84" s="89">
        <f t="shared" si="57"/>
        <v>17</v>
      </c>
      <c r="AM84" s="89">
        <f t="shared" si="57"/>
        <v>16</v>
      </c>
      <c r="AN84" s="89">
        <f t="shared" si="57"/>
        <v>1</v>
      </c>
      <c r="AO84" s="89">
        <f t="shared" si="57"/>
        <v>6</v>
      </c>
      <c r="AP84" s="89">
        <f t="shared" si="57"/>
        <v>5</v>
      </c>
      <c r="AQ84" s="89">
        <f t="shared" si="57"/>
        <v>12</v>
      </c>
      <c r="AR84" s="89">
        <f t="shared" si="57"/>
        <v>429</v>
      </c>
      <c r="AS84" s="89">
        <f t="shared" si="57"/>
        <v>39</v>
      </c>
      <c r="AT84" s="89">
        <f t="shared" si="57"/>
        <v>48</v>
      </c>
      <c r="AU84" s="89">
        <f t="shared" si="57"/>
        <v>212</v>
      </c>
      <c r="AV84" s="89">
        <f t="shared" si="57"/>
        <v>17</v>
      </c>
      <c r="AW84" s="91"/>
      <c r="AX84" s="91"/>
    </row>
    <row r="85" spans="1:50" x14ac:dyDescent="0.25">
      <c r="A85" s="84" t="s">
        <v>102</v>
      </c>
      <c r="B85" s="85" t="s">
        <v>103</v>
      </c>
      <c r="C85" s="121">
        <f>14+1571</f>
        <v>1585</v>
      </c>
      <c r="D85" s="86">
        <f t="shared" si="35"/>
        <v>2.606865018667456</v>
      </c>
      <c r="E85" s="86">
        <f t="shared" si="51"/>
        <v>1585</v>
      </c>
      <c r="F85" s="87">
        <f t="shared" si="52"/>
        <v>1585</v>
      </c>
      <c r="G85" s="89">
        <f>ROUND($E$85*G47/100,0)</f>
        <v>21</v>
      </c>
      <c r="H85" s="89">
        <f t="shared" ref="H85:AV85" si="58">ROUND($E$85*H47/100,0)</f>
        <v>22</v>
      </c>
      <c r="I85" s="89">
        <f t="shared" si="58"/>
        <v>22</v>
      </c>
      <c r="J85" s="89">
        <f t="shared" si="58"/>
        <v>23</v>
      </c>
      <c r="K85" s="89">
        <f t="shared" si="58"/>
        <v>23</v>
      </c>
      <c r="L85" s="89">
        <f t="shared" si="58"/>
        <v>24</v>
      </c>
      <c r="M85" s="89">
        <f t="shared" si="58"/>
        <v>25</v>
      </c>
      <c r="N85" s="89">
        <f t="shared" si="58"/>
        <v>26</v>
      </c>
      <c r="O85" s="89">
        <f t="shared" si="58"/>
        <v>26</v>
      </c>
      <c r="P85" s="89">
        <f t="shared" si="58"/>
        <v>27</v>
      </c>
      <c r="Q85" s="89">
        <f t="shared" si="58"/>
        <v>28</v>
      </c>
      <c r="R85" s="89">
        <f t="shared" si="58"/>
        <v>29</v>
      </c>
      <c r="S85" s="89">
        <f t="shared" si="58"/>
        <v>29</v>
      </c>
      <c r="T85" s="89">
        <f t="shared" si="58"/>
        <v>30</v>
      </c>
      <c r="U85" s="89">
        <f t="shared" si="58"/>
        <v>31</v>
      </c>
      <c r="V85" s="89">
        <f t="shared" si="58"/>
        <v>31</v>
      </c>
      <c r="W85" s="89">
        <f t="shared" si="58"/>
        <v>32</v>
      </c>
      <c r="X85" s="89">
        <f t="shared" si="58"/>
        <v>32</v>
      </c>
      <c r="Y85" s="89">
        <f t="shared" si="58"/>
        <v>32</v>
      </c>
      <c r="Z85" s="89">
        <f t="shared" si="58"/>
        <v>32</v>
      </c>
      <c r="AA85" s="89">
        <f t="shared" si="58"/>
        <v>150</v>
      </c>
      <c r="AB85" s="89">
        <f t="shared" si="58"/>
        <v>122</v>
      </c>
      <c r="AC85" s="89">
        <f t="shared" si="58"/>
        <v>128</v>
      </c>
      <c r="AD85" s="89">
        <f t="shared" si="58"/>
        <v>112</v>
      </c>
      <c r="AE85" s="89">
        <f t="shared" si="58"/>
        <v>100</v>
      </c>
      <c r="AF85" s="89">
        <f t="shared" si="58"/>
        <v>78</v>
      </c>
      <c r="AG85" s="89">
        <f t="shared" si="58"/>
        <v>63</v>
      </c>
      <c r="AH85" s="89">
        <f t="shared" si="58"/>
        <v>72</v>
      </c>
      <c r="AI85" s="89">
        <f t="shared" si="58"/>
        <v>64</v>
      </c>
      <c r="AJ85" s="89">
        <f t="shared" si="58"/>
        <v>53</v>
      </c>
      <c r="AK85" s="89">
        <f t="shared" si="58"/>
        <v>39</v>
      </c>
      <c r="AL85" s="89">
        <f t="shared" si="58"/>
        <v>30</v>
      </c>
      <c r="AM85" s="89">
        <f t="shared" si="58"/>
        <v>29</v>
      </c>
      <c r="AN85" s="89">
        <f t="shared" si="58"/>
        <v>2</v>
      </c>
      <c r="AO85" s="89">
        <f t="shared" si="58"/>
        <v>12</v>
      </c>
      <c r="AP85" s="89">
        <f t="shared" si="58"/>
        <v>9</v>
      </c>
      <c r="AQ85" s="89">
        <f t="shared" si="58"/>
        <v>21</v>
      </c>
      <c r="AR85" s="89">
        <f t="shared" si="58"/>
        <v>775</v>
      </c>
      <c r="AS85" s="89">
        <f t="shared" si="58"/>
        <v>71</v>
      </c>
      <c r="AT85" s="89">
        <f t="shared" si="58"/>
        <v>86</v>
      </c>
      <c r="AU85" s="89">
        <f t="shared" si="58"/>
        <v>383</v>
      </c>
      <c r="AV85" s="89">
        <f t="shared" si="58"/>
        <v>30</v>
      </c>
      <c r="AW85" s="91"/>
      <c r="AX85" s="91"/>
    </row>
    <row r="86" spans="1:50" x14ac:dyDescent="0.25">
      <c r="A86" s="84" t="s">
        <v>104</v>
      </c>
      <c r="B86" s="85" t="s">
        <v>105</v>
      </c>
      <c r="C86" s="121">
        <f>14+819</f>
        <v>833</v>
      </c>
      <c r="D86" s="86">
        <f t="shared" si="35"/>
        <v>1.3700432558675022</v>
      </c>
      <c r="E86" s="86">
        <f t="shared" si="51"/>
        <v>833</v>
      </c>
      <c r="F86" s="87">
        <f t="shared" si="52"/>
        <v>833</v>
      </c>
      <c r="G86" s="89">
        <f>ROUND($E$86*G47/100,0)</f>
        <v>11</v>
      </c>
      <c r="H86" s="89">
        <f t="shared" ref="H86:AV86" si="59">ROUND($E$86*H47/100,0)</f>
        <v>11</v>
      </c>
      <c r="I86" s="89">
        <f t="shared" si="59"/>
        <v>12</v>
      </c>
      <c r="J86" s="89">
        <f t="shared" si="59"/>
        <v>12</v>
      </c>
      <c r="K86" s="89">
        <f t="shared" si="59"/>
        <v>12</v>
      </c>
      <c r="L86" s="89">
        <f t="shared" si="59"/>
        <v>13</v>
      </c>
      <c r="M86" s="89">
        <f t="shared" si="59"/>
        <v>13</v>
      </c>
      <c r="N86" s="89">
        <f t="shared" si="59"/>
        <v>13</v>
      </c>
      <c r="O86" s="89">
        <f t="shared" si="59"/>
        <v>14</v>
      </c>
      <c r="P86" s="89">
        <f t="shared" si="59"/>
        <v>14</v>
      </c>
      <c r="Q86" s="89">
        <f t="shared" si="59"/>
        <v>15</v>
      </c>
      <c r="R86" s="89">
        <f t="shared" si="59"/>
        <v>15</v>
      </c>
      <c r="S86" s="89">
        <f t="shared" si="59"/>
        <v>15</v>
      </c>
      <c r="T86" s="89">
        <f t="shared" si="59"/>
        <v>16</v>
      </c>
      <c r="U86" s="89">
        <f t="shared" si="59"/>
        <v>16</v>
      </c>
      <c r="V86" s="89">
        <f t="shared" si="59"/>
        <v>16</v>
      </c>
      <c r="W86" s="89">
        <f t="shared" si="59"/>
        <v>17</v>
      </c>
      <c r="X86" s="89">
        <f t="shared" si="59"/>
        <v>17</v>
      </c>
      <c r="Y86" s="89">
        <f t="shared" si="59"/>
        <v>17</v>
      </c>
      <c r="Z86" s="89">
        <f t="shared" si="59"/>
        <v>17</v>
      </c>
      <c r="AA86" s="89">
        <f t="shared" si="59"/>
        <v>79</v>
      </c>
      <c r="AB86" s="89">
        <f t="shared" si="59"/>
        <v>64</v>
      </c>
      <c r="AC86" s="89">
        <f t="shared" si="59"/>
        <v>67</v>
      </c>
      <c r="AD86" s="89">
        <f t="shared" si="59"/>
        <v>59</v>
      </c>
      <c r="AE86" s="89">
        <f t="shared" si="59"/>
        <v>53</v>
      </c>
      <c r="AF86" s="89">
        <f t="shared" si="59"/>
        <v>41</v>
      </c>
      <c r="AG86" s="89">
        <f t="shared" si="59"/>
        <v>33</v>
      </c>
      <c r="AH86" s="89">
        <f t="shared" si="59"/>
        <v>38</v>
      </c>
      <c r="AI86" s="89">
        <f t="shared" si="59"/>
        <v>34</v>
      </c>
      <c r="AJ86" s="89">
        <f t="shared" si="59"/>
        <v>28</v>
      </c>
      <c r="AK86" s="89">
        <f t="shared" si="59"/>
        <v>20</v>
      </c>
      <c r="AL86" s="89">
        <f t="shared" si="59"/>
        <v>16</v>
      </c>
      <c r="AM86" s="89">
        <f t="shared" si="59"/>
        <v>15</v>
      </c>
      <c r="AN86" s="89">
        <f t="shared" si="59"/>
        <v>1</v>
      </c>
      <c r="AO86" s="89">
        <f t="shared" si="59"/>
        <v>6</v>
      </c>
      <c r="AP86" s="89">
        <f t="shared" si="59"/>
        <v>5</v>
      </c>
      <c r="AQ86" s="89">
        <f t="shared" si="59"/>
        <v>11</v>
      </c>
      <c r="AR86" s="89">
        <f t="shared" si="59"/>
        <v>407</v>
      </c>
      <c r="AS86" s="89">
        <f t="shared" si="59"/>
        <v>37</v>
      </c>
      <c r="AT86" s="89">
        <f t="shared" si="59"/>
        <v>45</v>
      </c>
      <c r="AU86" s="89">
        <f t="shared" si="59"/>
        <v>201</v>
      </c>
      <c r="AV86" s="89">
        <f t="shared" si="59"/>
        <v>16</v>
      </c>
      <c r="AW86" s="91"/>
      <c r="AX86" s="91"/>
    </row>
    <row r="87" spans="1:50" x14ac:dyDescent="0.25">
      <c r="A87" s="84" t="s">
        <v>106</v>
      </c>
      <c r="B87" s="85" t="s">
        <v>107</v>
      </c>
      <c r="C87" s="121">
        <f>14+720</f>
        <v>734</v>
      </c>
      <c r="D87" s="86">
        <f t="shared" si="35"/>
        <v>1.2072169865627209</v>
      </c>
      <c r="E87" s="86">
        <f t="shared" si="51"/>
        <v>734</v>
      </c>
      <c r="F87" s="87">
        <f t="shared" si="52"/>
        <v>735</v>
      </c>
      <c r="G87" s="89">
        <f>ROUND($E$87*G47/100,0)</f>
        <v>10</v>
      </c>
      <c r="H87" s="89">
        <f t="shared" ref="H87:AV87" si="60">ROUND($E$87*H47/100,0)</f>
        <v>10</v>
      </c>
      <c r="I87" s="89">
        <f t="shared" si="60"/>
        <v>10</v>
      </c>
      <c r="J87" s="89">
        <f t="shared" si="60"/>
        <v>11</v>
      </c>
      <c r="K87" s="89">
        <f t="shared" si="60"/>
        <v>11</v>
      </c>
      <c r="L87" s="89">
        <f t="shared" si="60"/>
        <v>11</v>
      </c>
      <c r="M87" s="89">
        <f t="shared" si="60"/>
        <v>11</v>
      </c>
      <c r="N87" s="89">
        <f t="shared" si="60"/>
        <v>12</v>
      </c>
      <c r="O87" s="89">
        <f t="shared" si="60"/>
        <v>12</v>
      </c>
      <c r="P87" s="89">
        <f t="shared" si="60"/>
        <v>13</v>
      </c>
      <c r="Q87" s="89">
        <f t="shared" si="60"/>
        <v>13</v>
      </c>
      <c r="R87" s="89">
        <f t="shared" si="60"/>
        <v>13</v>
      </c>
      <c r="S87" s="89">
        <f t="shared" si="60"/>
        <v>14</v>
      </c>
      <c r="T87" s="89">
        <f t="shared" si="60"/>
        <v>14</v>
      </c>
      <c r="U87" s="89">
        <f t="shared" si="60"/>
        <v>14</v>
      </c>
      <c r="V87" s="89">
        <f t="shared" si="60"/>
        <v>14</v>
      </c>
      <c r="W87" s="89">
        <f t="shared" si="60"/>
        <v>15</v>
      </c>
      <c r="X87" s="89">
        <f t="shared" si="60"/>
        <v>15</v>
      </c>
      <c r="Y87" s="89">
        <f t="shared" si="60"/>
        <v>15</v>
      </c>
      <c r="Z87" s="89">
        <f t="shared" si="60"/>
        <v>15</v>
      </c>
      <c r="AA87" s="89">
        <f t="shared" si="60"/>
        <v>69</v>
      </c>
      <c r="AB87" s="89">
        <f t="shared" si="60"/>
        <v>57</v>
      </c>
      <c r="AC87" s="89">
        <f t="shared" si="60"/>
        <v>59</v>
      </c>
      <c r="AD87" s="89">
        <f t="shared" si="60"/>
        <v>52</v>
      </c>
      <c r="AE87" s="89">
        <f t="shared" si="60"/>
        <v>46</v>
      </c>
      <c r="AF87" s="89">
        <f t="shared" si="60"/>
        <v>36</v>
      </c>
      <c r="AG87" s="89">
        <f t="shared" si="60"/>
        <v>29</v>
      </c>
      <c r="AH87" s="89">
        <f t="shared" si="60"/>
        <v>33</v>
      </c>
      <c r="AI87" s="89">
        <f t="shared" si="60"/>
        <v>30</v>
      </c>
      <c r="AJ87" s="89">
        <f t="shared" si="60"/>
        <v>25</v>
      </c>
      <c r="AK87" s="89">
        <f t="shared" si="60"/>
        <v>18</v>
      </c>
      <c r="AL87" s="89">
        <f t="shared" si="60"/>
        <v>14</v>
      </c>
      <c r="AM87" s="89">
        <f t="shared" si="60"/>
        <v>14</v>
      </c>
      <c r="AN87" s="89">
        <f t="shared" si="60"/>
        <v>1</v>
      </c>
      <c r="AO87" s="89">
        <f t="shared" si="60"/>
        <v>5</v>
      </c>
      <c r="AP87" s="89">
        <f t="shared" si="60"/>
        <v>4</v>
      </c>
      <c r="AQ87" s="89">
        <f t="shared" si="60"/>
        <v>10</v>
      </c>
      <c r="AR87" s="89">
        <f t="shared" si="60"/>
        <v>359</v>
      </c>
      <c r="AS87" s="89">
        <f t="shared" si="60"/>
        <v>33</v>
      </c>
      <c r="AT87" s="89">
        <f t="shared" si="60"/>
        <v>40</v>
      </c>
      <c r="AU87" s="89">
        <f t="shared" si="60"/>
        <v>177</v>
      </c>
      <c r="AV87" s="89">
        <f t="shared" si="60"/>
        <v>14</v>
      </c>
      <c r="AW87" s="91"/>
      <c r="AX87" s="91"/>
    </row>
    <row r="88" spans="1:50" x14ac:dyDescent="0.25">
      <c r="A88" s="84" t="s">
        <v>108</v>
      </c>
      <c r="B88" s="85" t="s">
        <v>109</v>
      </c>
      <c r="C88" s="121">
        <f>14+722</f>
        <v>736</v>
      </c>
      <c r="D88" s="86">
        <f t="shared" si="35"/>
        <v>1.2105064061446358</v>
      </c>
      <c r="E88" s="86">
        <f t="shared" si="51"/>
        <v>736</v>
      </c>
      <c r="F88" s="87">
        <f t="shared" si="52"/>
        <v>736</v>
      </c>
      <c r="G88" s="89">
        <f>ROUND($E$88*G47/100,0)</f>
        <v>10</v>
      </c>
      <c r="H88" s="89">
        <f t="shared" ref="H88:AV88" si="61">ROUND($E$88*H47/100,0)</f>
        <v>10</v>
      </c>
      <c r="I88" s="89">
        <f t="shared" si="61"/>
        <v>10</v>
      </c>
      <c r="J88" s="89">
        <f t="shared" si="61"/>
        <v>11</v>
      </c>
      <c r="K88" s="89">
        <f t="shared" si="61"/>
        <v>11</v>
      </c>
      <c r="L88" s="89">
        <f t="shared" si="61"/>
        <v>11</v>
      </c>
      <c r="M88" s="89">
        <f t="shared" si="61"/>
        <v>12</v>
      </c>
      <c r="N88" s="89">
        <f t="shared" si="61"/>
        <v>12</v>
      </c>
      <c r="O88" s="89">
        <f t="shared" si="61"/>
        <v>12</v>
      </c>
      <c r="P88" s="89">
        <f t="shared" si="61"/>
        <v>13</v>
      </c>
      <c r="Q88" s="89">
        <f t="shared" si="61"/>
        <v>13</v>
      </c>
      <c r="R88" s="89">
        <f t="shared" si="61"/>
        <v>13</v>
      </c>
      <c r="S88" s="89">
        <f t="shared" si="61"/>
        <v>14</v>
      </c>
      <c r="T88" s="89">
        <f t="shared" si="61"/>
        <v>14</v>
      </c>
      <c r="U88" s="89">
        <f t="shared" si="61"/>
        <v>14</v>
      </c>
      <c r="V88" s="89">
        <f t="shared" si="61"/>
        <v>14</v>
      </c>
      <c r="W88" s="89">
        <f t="shared" si="61"/>
        <v>15</v>
      </c>
      <c r="X88" s="89">
        <f t="shared" si="61"/>
        <v>15</v>
      </c>
      <c r="Y88" s="89">
        <f t="shared" si="61"/>
        <v>15</v>
      </c>
      <c r="Z88" s="89">
        <f t="shared" si="61"/>
        <v>15</v>
      </c>
      <c r="AA88" s="89">
        <f t="shared" si="61"/>
        <v>69</v>
      </c>
      <c r="AB88" s="89">
        <f t="shared" si="61"/>
        <v>57</v>
      </c>
      <c r="AC88" s="89">
        <f t="shared" si="61"/>
        <v>59</v>
      </c>
      <c r="AD88" s="89">
        <f t="shared" si="61"/>
        <v>52</v>
      </c>
      <c r="AE88" s="89">
        <f t="shared" si="61"/>
        <v>46</v>
      </c>
      <c r="AF88" s="89">
        <f t="shared" si="61"/>
        <v>36</v>
      </c>
      <c r="AG88" s="89">
        <f t="shared" si="61"/>
        <v>29</v>
      </c>
      <c r="AH88" s="89">
        <f t="shared" si="61"/>
        <v>33</v>
      </c>
      <c r="AI88" s="89">
        <f t="shared" si="61"/>
        <v>30</v>
      </c>
      <c r="AJ88" s="89">
        <f t="shared" si="61"/>
        <v>25</v>
      </c>
      <c r="AK88" s="89">
        <f t="shared" si="61"/>
        <v>18</v>
      </c>
      <c r="AL88" s="89">
        <f t="shared" si="61"/>
        <v>14</v>
      </c>
      <c r="AM88" s="89">
        <f t="shared" si="61"/>
        <v>14</v>
      </c>
      <c r="AN88" s="89">
        <f t="shared" si="61"/>
        <v>1</v>
      </c>
      <c r="AO88" s="89">
        <f t="shared" si="61"/>
        <v>5</v>
      </c>
      <c r="AP88" s="89">
        <f t="shared" si="61"/>
        <v>4</v>
      </c>
      <c r="AQ88" s="89">
        <f t="shared" si="61"/>
        <v>10</v>
      </c>
      <c r="AR88" s="89">
        <f t="shared" si="61"/>
        <v>360</v>
      </c>
      <c r="AS88" s="89">
        <f t="shared" si="61"/>
        <v>33</v>
      </c>
      <c r="AT88" s="89">
        <f t="shared" si="61"/>
        <v>40</v>
      </c>
      <c r="AU88" s="89">
        <f t="shared" si="61"/>
        <v>178</v>
      </c>
      <c r="AV88" s="89">
        <f t="shared" si="61"/>
        <v>14</v>
      </c>
      <c r="AW88" s="91"/>
      <c r="AX88" s="91"/>
    </row>
    <row r="89" spans="1:50" x14ac:dyDescent="0.25">
      <c r="A89" s="84" t="s">
        <v>108</v>
      </c>
      <c r="B89" s="85" t="s">
        <v>110</v>
      </c>
      <c r="C89" s="121">
        <f>835+14</f>
        <v>849</v>
      </c>
      <c r="D89" s="86">
        <f t="shared" si="35"/>
        <v>1.3963586125228205</v>
      </c>
      <c r="E89" s="86">
        <f t="shared" si="51"/>
        <v>849</v>
      </c>
      <c r="F89" s="87">
        <f t="shared" si="52"/>
        <v>850</v>
      </c>
      <c r="G89" s="89">
        <f t="shared" ref="G89:AV89" si="62">ROUND($E$89*G47/100,0)</f>
        <v>11</v>
      </c>
      <c r="H89" s="89">
        <f t="shared" si="62"/>
        <v>12</v>
      </c>
      <c r="I89" s="89">
        <f t="shared" si="62"/>
        <v>12</v>
      </c>
      <c r="J89" s="89">
        <f t="shared" si="62"/>
        <v>12</v>
      </c>
      <c r="K89" s="89">
        <f t="shared" si="62"/>
        <v>13</v>
      </c>
      <c r="L89" s="89">
        <f t="shared" si="62"/>
        <v>13</v>
      </c>
      <c r="M89" s="89">
        <f t="shared" si="62"/>
        <v>13</v>
      </c>
      <c r="N89" s="89">
        <f t="shared" si="62"/>
        <v>14</v>
      </c>
      <c r="O89" s="89">
        <f t="shared" si="62"/>
        <v>14</v>
      </c>
      <c r="P89" s="89">
        <f t="shared" si="62"/>
        <v>15</v>
      </c>
      <c r="Q89" s="89">
        <f t="shared" si="62"/>
        <v>15</v>
      </c>
      <c r="R89" s="89">
        <f t="shared" si="62"/>
        <v>15</v>
      </c>
      <c r="S89" s="89">
        <f t="shared" si="62"/>
        <v>16</v>
      </c>
      <c r="T89" s="89">
        <f t="shared" si="62"/>
        <v>16</v>
      </c>
      <c r="U89" s="89">
        <f t="shared" si="62"/>
        <v>16</v>
      </c>
      <c r="V89" s="89">
        <f t="shared" si="62"/>
        <v>17</v>
      </c>
      <c r="W89" s="89">
        <f t="shared" si="62"/>
        <v>17</v>
      </c>
      <c r="X89" s="89">
        <f t="shared" si="62"/>
        <v>17</v>
      </c>
      <c r="Y89" s="89">
        <f t="shared" si="62"/>
        <v>17</v>
      </c>
      <c r="Z89" s="89">
        <f t="shared" si="62"/>
        <v>17</v>
      </c>
      <c r="AA89" s="89">
        <f t="shared" si="62"/>
        <v>80</v>
      </c>
      <c r="AB89" s="89">
        <f t="shared" si="62"/>
        <v>66</v>
      </c>
      <c r="AC89" s="89">
        <f t="shared" si="62"/>
        <v>69</v>
      </c>
      <c r="AD89" s="89">
        <f t="shared" si="62"/>
        <v>60</v>
      </c>
      <c r="AE89" s="89">
        <f t="shared" si="62"/>
        <v>54</v>
      </c>
      <c r="AF89" s="89">
        <f t="shared" si="62"/>
        <v>42</v>
      </c>
      <c r="AG89" s="89">
        <f t="shared" si="62"/>
        <v>34</v>
      </c>
      <c r="AH89" s="89">
        <f t="shared" si="62"/>
        <v>38</v>
      </c>
      <c r="AI89" s="89">
        <f t="shared" si="62"/>
        <v>34</v>
      </c>
      <c r="AJ89" s="89">
        <f t="shared" si="62"/>
        <v>28</v>
      </c>
      <c r="AK89" s="89">
        <f t="shared" si="62"/>
        <v>21</v>
      </c>
      <c r="AL89" s="89">
        <f t="shared" si="62"/>
        <v>16</v>
      </c>
      <c r="AM89" s="89">
        <f t="shared" si="62"/>
        <v>16</v>
      </c>
      <c r="AN89" s="89">
        <f t="shared" si="62"/>
        <v>1</v>
      </c>
      <c r="AO89" s="89">
        <f t="shared" si="62"/>
        <v>6</v>
      </c>
      <c r="AP89" s="89">
        <f t="shared" si="62"/>
        <v>5</v>
      </c>
      <c r="AQ89" s="89">
        <f t="shared" si="62"/>
        <v>11</v>
      </c>
      <c r="AR89" s="89">
        <f t="shared" si="62"/>
        <v>415</v>
      </c>
      <c r="AS89" s="89">
        <f t="shared" si="62"/>
        <v>38</v>
      </c>
      <c r="AT89" s="89">
        <f t="shared" si="62"/>
        <v>46</v>
      </c>
      <c r="AU89" s="89">
        <f t="shared" si="62"/>
        <v>205</v>
      </c>
      <c r="AV89" s="89">
        <f t="shared" si="62"/>
        <v>16</v>
      </c>
      <c r="AW89" s="91"/>
      <c r="AX89" s="91"/>
    </row>
    <row r="90" spans="1:50" x14ac:dyDescent="0.25">
      <c r="A90" s="123">
        <v>8.25</v>
      </c>
      <c r="B90" s="85"/>
      <c r="C90" s="97">
        <f>+F42-C91</f>
        <v>0</v>
      </c>
      <c r="D90" s="86"/>
      <c r="E90" s="86"/>
      <c r="F90" s="87"/>
      <c r="G90" s="97">
        <f>+G42-G91</f>
        <v>0</v>
      </c>
      <c r="H90" s="97">
        <f t="shared" ref="H90:AV90" si="63">+H42-H91</f>
        <v>0</v>
      </c>
      <c r="I90" s="97">
        <f t="shared" si="63"/>
        <v>0</v>
      </c>
      <c r="J90" s="97">
        <f t="shared" si="63"/>
        <v>0</v>
      </c>
      <c r="K90" s="97">
        <f t="shared" si="63"/>
        <v>0</v>
      </c>
      <c r="L90" s="97">
        <f t="shared" si="63"/>
        <v>0</v>
      </c>
      <c r="M90" s="97">
        <f t="shared" si="63"/>
        <v>0</v>
      </c>
      <c r="N90" s="97">
        <f t="shared" si="63"/>
        <v>0</v>
      </c>
      <c r="O90" s="97">
        <f t="shared" si="63"/>
        <v>0</v>
      </c>
      <c r="P90" s="97">
        <f t="shared" si="63"/>
        <v>0</v>
      </c>
      <c r="Q90" s="97">
        <f t="shared" si="63"/>
        <v>0</v>
      </c>
      <c r="R90" s="97">
        <f t="shared" si="63"/>
        <v>0</v>
      </c>
      <c r="S90" s="97">
        <f t="shared" si="63"/>
        <v>0</v>
      </c>
      <c r="T90" s="97">
        <f t="shared" si="63"/>
        <v>0</v>
      </c>
      <c r="U90" s="97">
        <f t="shared" si="63"/>
        <v>0</v>
      </c>
      <c r="V90" s="97">
        <f t="shared" si="63"/>
        <v>0</v>
      </c>
      <c r="W90" s="97">
        <f t="shared" si="63"/>
        <v>0</v>
      </c>
      <c r="X90" s="97">
        <f t="shared" si="63"/>
        <v>0</v>
      </c>
      <c r="Y90" s="97">
        <f t="shared" si="63"/>
        <v>0</v>
      </c>
      <c r="Z90" s="97">
        <f t="shared" si="63"/>
        <v>0</v>
      </c>
      <c r="AA90" s="97">
        <f t="shared" si="63"/>
        <v>0</v>
      </c>
      <c r="AB90" s="97">
        <f t="shared" si="63"/>
        <v>0</v>
      </c>
      <c r="AC90" s="97">
        <f t="shared" si="63"/>
        <v>0</v>
      </c>
      <c r="AD90" s="97">
        <f t="shared" si="63"/>
        <v>0</v>
      </c>
      <c r="AE90" s="97">
        <f t="shared" si="63"/>
        <v>0</v>
      </c>
      <c r="AF90" s="97">
        <f t="shared" si="63"/>
        <v>0</v>
      </c>
      <c r="AG90" s="97">
        <f t="shared" si="63"/>
        <v>0</v>
      </c>
      <c r="AH90" s="97">
        <f t="shared" si="63"/>
        <v>0</v>
      </c>
      <c r="AI90" s="97">
        <f t="shared" si="63"/>
        <v>0</v>
      </c>
      <c r="AJ90" s="97">
        <f t="shared" si="63"/>
        <v>0</v>
      </c>
      <c r="AK90" s="97">
        <f t="shared" si="63"/>
        <v>0</v>
      </c>
      <c r="AL90" s="97">
        <f t="shared" si="63"/>
        <v>0</v>
      </c>
      <c r="AM90" s="97">
        <f t="shared" si="63"/>
        <v>0</v>
      </c>
      <c r="AN90" s="97">
        <f t="shared" si="63"/>
        <v>0</v>
      </c>
      <c r="AO90" s="97">
        <f t="shared" si="63"/>
        <v>0</v>
      </c>
      <c r="AP90" s="97">
        <f t="shared" si="63"/>
        <v>0</v>
      </c>
      <c r="AQ90" s="97">
        <f t="shared" si="63"/>
        <v>0</v>
      </c>
      <c r="AR90" s="97">
        <f t="shared" si="63"/>
        <v>0</v>
      </c>
      <c r="AS90" s="97">
        <f t="shared" si="63"/>
        <v>0</v>
      </c>
      <c r="AT90" s="97">
        <f t="shared" si="63"/>
        <v>0</v>
      </c>
      <c r="AU90" s="97">
        <f t="shared" si="63"/>
        <v>0</v>
      </c>
      <c r="AV90" s="97">
        <f t="shared" si="63"/>
        <v>0</v>
      </c>
      <c r="AW90" s="91"/>
      <c r="AX90" s="91"/>
    </row>
    <row r="91" spans="1:50" x14ac:dyDescent="0.25">
      <c r="A91" s="98" t="s">
        <v>111</v>
      </c>
      <c r="B91" s="99"/>
      <c r="C91" s="100">
        <f t="shared" ref="C91:AV91" si="64">SUM(C92:C99)</f>
        <v>13488</v>
      </c>
      <c r="D91" s="100">
        <f t="shared" si="64"/>
        <v>99.999999999999986</v>
      </c>
      <c r="E91" s="100">
        <f t="shared" si="64"/>
        <v>13488</v>
      </c>
      <c r="F91" s="101">
        <f t="shared" si="64"/>
        <v>13488</v>
      </c>
      <c r="G91" s="101">
        <f t="shared" si="64"/>
        <v>258</v>
      </c>
      <c r="H91" s="101">
        <f t="shared" si="64"/>
        <v>257</v>
      </c>
      <c r="I91" s="101">
        <f t="shared" si="64"/>
        <v>262</v>
      </c>
      <c r="J91" s="101">
        <f t="shared" si="64"/>
        <v>267</v>
      </c>
      <c r="K91" s="101">
        <f t="shared" si="64"/>
        <v>277</v>
      </c>
      <c r="L91" s="101">
        <f t="shared" si="64"/>
        <v>284</v>
      </c>
      <c r="M91" s="101">
        <f t="shared" si="64"/>
        <v>293</v>
      </c>
      <c r="N91" s="101">
        <f t="shared" si="64"/>
        <v>301</v>
      </c>
      <c r="O91" s="101">
        <f t="shared" si="64"/>
        <v>310</v>
      </c>
      <c r="P91" s="101">
        <f t="shared" si="64"/>
        <v>314</v>
      </c>
      <c r="Q91" s="101">
        <f t="shared" si="64"/>
        <v>321</v>
      </c>
      <c r="R91" s="101">
        <f t="shared" si="64"/>
        <v>327</v>
      </c>
      <c r="S91" s="101">
        <f t="shared" si="64"/>
        <v>327</v>
      </c>
      <c r="T91" s="101">
        <f t="shared" si="64"/>
        <v>315</v>
      </c>
      <c r="U91" s="101">
        <f t="shared" si="64"/>
        <v>300</v>
      </c>
      <c r="V91" s="101">
        <f t="shared" si="64"/>
        <v>278</v>
      </c>
      <c r="W91" s="101">
        <f t="shared" si="64"/>
        <v>260</v>
      </c>
      <c r="X91" s="101">
        <f t="shared" si="64"/>
        <v>244</v>
      </c>
      <c r="Y91" s="101">
        <f t="shared" si="64"/>
        <v>235</v>
      </c>
      <c r="Z91" s="101">
        <f t="shared" si="64"/>
        <v>227</v>
      </c>
      <c r="AA91" s="101">
        <f t="shared" si="64"/>
        <v>1061</v>
      </c>
      <c r="AB91" s="101">
        <f t="shared" si="64"/>
        <v>1055</v>
      </c>
      <c r="AC91" s="101">
        <f t="shared" si="64"/>
        <v>910</v>
      </c>
      <c r="AD91" s="101">
        <f t="shared" si="64"/>
        <v>820</v>
      </c>
      <c r="AE91" s="101">
        <f t="shared" si="64"/>
        <v>798</v>
      </c>
      <c r="AF91" s="101">
        <f t="shared" si="64"/>
        <v>599</v>
      </c>
      <c r="AG91" s="101">
        <f t="shared" si="64"/>
        <v>446</v>
      </c>
      <c r="AH91" s="101">
        <f t="shared" si="64"/>
        <v>419</v>
      </c>
      <c r="AI91" s="101">
        <f t="shared" si="64"/>
        <v>583</v>
      </c>
      <c r="AJ91" s="101">
        <f t="shared" si="64"/>
        <v>391</v>
      </c>
      <c r="AK91" s="101">
        <f t="shared" si="64"/>
        <v>391</v>
      </c>
      <c r="AL91" s="101">
        <f t="shared" si="64"/>
        <v>174</v>
      </c>
      <c r="AM91" s="101">
        <f t="shared" si="64"/>
        <v>184</v>
      </c>
      <c r="AN91" s="101">
        <f t="shared" si="64"/>
        <v>8</v>
      </c>
      <c r="AO91" s="101">
        <f t="shared" si="64"/>
        <v>146</v>
      </c>
      <c r="AP91" s="101">
        <f t="shared" si="64"/>
        <v>112</v>
      </c>
      <c r="AQ91" s="101">
        <f t="shared" si="64"/>
        <v>262</v>
      </c>
      <c r="AR91" s="101">
        <f t="shared" si="64"/>
        <v>6670</v>
      </c>
      <c r="AS91" s="101">
        <f t="shared" si="64"/>
        <v>685</v>
      </c>
      <c r="AT91" s="101">
        <f t="shared" si="64"/>
        <v>630</v>
      </c>
      <c r="AU91" s="101">
        <f t="shared" si="64"/>
        <v>2874</v>
      </c>
      <c r="AV91" s="102">
        <f t="shared" si="64"/>
        <v>262</v>
      </c>
      <c r="AW91" s="79"/>
      <c r="AX91" s="79"/>
    </row>
    <row r="92" spans="1:50" x14ac:dyDescent="0.25">
      <c r="A92" s="84" t="s">
        <v>112</v>
      </c>
      <c r="B92" s="85" t="s">
        <v>113</v>
      </c>
      <c r="C92" s="121">
        <f>74+3265</f>
        <v>3339</v>
      </c>
      <c r="D92" s="86">
        <f>+C92*100/$C$91</f>
        <v>24.755338078291814</v>
      </c>
      <c r="E92" s="86">
        <f t="shared" ref="E92:E99" si="65">ROUND($F$42*D92/100,0)</f>
        <v>3339</v>
      </c>
      <c r="F92" s="87">
        <f t="shared" ref="F92:F99" si="66">SUM(G92:AM92)</f>
        <v>3340</v>
      </c>
      <c r="G92" s="89">
        <f>ROUND($E$92*G49/100,0)</f>
        <v>64</v>
      </c>
      <c r="H92" s="89">
        <f t="shared" ref="H92:AS92" si="67">ROUND($E$92*H49/100,0)</f>
        <v>64</v>
      </c>
      <c r="I92" s="89">
        <v>64</v>
      </c>
      <c r="J92" s="89">
        <v>67</v>
      </c>
      <c r="K92" s="89">
        <v>70</v>
      </c>
      <c r="L92" s="89">
        <f t="shared" si="67"/>
        <v>70</v>
      </c>
      <c r="M92" s="89">
        <v>72</v>
      </c>
      <c r="N92" s="89">
        <f t="shared" si="67"/>
        <v>75</v>
      </c>
      <c r="O92" s="89">
        <f t="shared" si="67"/>
        <v>77</v>
      </c>
      <c r="P92" s="89">
        <v>79</v>
      </c>
      <c r="Q92" s="89">
        <f t="shared" si="67"/>
        <v>79</v>
      </c>
      <c r="R92" s="89">
        <v>80</v>
      </c>
      <c r="S92" s="89">
        <v>80</v>
      </c>
      <c r="T92" s="89">
        <f t="shared" si="67"/>
        <v>78</v>
      </c>
      <c r="U92" s="89">
        <f t="shared" si="67"/>
        <v>74</v>
      </c>
      <c r="V92" s="89">
        <f t="shared" si="67"/>
        <v>69</v>
      </c>
      <c r="W92" s="89">
        <v>65</v>
      </c>
      <c r="X92" s="89">
        <f t="shared" si="67"/>
        <v>60</v>
      </c>
      <c r="Y92" s="89">
        <f t="shared" si="67"/>
        <v>58</v>
      </c>
      <c r="Z92" s="89">
        <v>57</v>
      </c>
      <c r="AA92" s="89">
        <v>262</v>
      </c>
      <c r="AB92" s="89">
        <f t="shared" si="67"/>
        <v>261</v>
      </c>
      <c r="AC92" s="89">
        <f t="shared" si="67"/>
        <v>225</v>
      </c>
      <c r="AD92" s="89">
        <v>204</v>
      </c>
      <c r="AE92" s="89">
        <v>196</v>
      </c>
      <c r="AF92" s="89">
        <v>149</v>
      </c>
      <c r="AG92" s="89">
        <f t="shared" si="67"/>
        <v>110</v>
      </c>
      <c r="AH92" s="89">
        <v>105</v>
      </c>
      <c r="AI92" s="89">
        <f t="shared" si="67"/>
        <v>144</v>
      </c>
      <c r="AJ92" s="89">
        <v>96</v>
      </c>
      <c r="AK92" s="89">
        <v>96</v>
      </c>
      <c r="AL92" s="89">
        <v>44</v>
      </c>
      <c r="AM92" s="89">
        <f t="shared" si="67"/>
        <v>46</v>
      </c>
      <c r="AN92" s="89">
        <v>1</v>
      </c>
      <c r="AO92" s="89">
        <f t="shared" si="67"/>
        <v>36</v>
      </c>
      <c r="AP92" s="89">
        <v>27</v>
      </c>
      <c r="AQ92" s="89">
        <v>64</v>
      </c>
      <c r="AR92" s="89">
        <v>1650</v>
      </c>
      <c r="AS92" s="89">
        <f t="shared" si="67"/>
        <v>170</v>
      </c>
      <c r="AT92" s="89">
        <v>155</v>
      </c>
      <c r="AU92" s="89">
        <v>710</v>
      </c>
      <c r="AV92" s="89">
        <v>64</v>
      </c>
      <c r="AW92" s="91"/>
      <c r="AX92" s="91"/>
    </row>
    <row r="93" spans="1:50" x14ac:dyDescent="0.25">
      <c r="A93" s="84" t="s">
        <v>114</v>
      </c>
      <c r="B93" s="85" t="s">
        <v>115</v>
      </c>
      <c r="C93" s="121">
        <f>8+2808</f>
        <v>2816</v>
      </c>
      <c r="D93" s="86">
        <f t="shared" ref="D93:D99" si="68">+C93*100/$C$91</f>
        <v>20.877817319098458</v>
      </c>
      <c r="E93" s="86">
        <f t="shared" si="65"/>
        <v>2816</v>
      </c>
      <c r="F93" s="87">
        <f t="shared" si="66"/>
        <v>2817</v>
      </c>
      <c r="G93" s="89">
        <f>ROUND($E$93*G49/100,0)</f>
        <v>54</v>
      </c>
      <c r="H93" s="89">
        <f t="shared" ref="H93:AV93" si="69">ROUND($E$93*H49/100,0)</f>
        <v>54</v>
      </c>
      <c r="I93" s="89">
        <f t="shared" si="69"/>
        <v>55</v>
      </c>
      <c r="J93" s="89">
        <f t="shared" si="69"/>
        <v>56</v>
      </c>
      <c r="K93" s="89">
        <f t="shared" si="69"/>
        <v>58</v>
      </c>
      <c r="L93" s="89">
        <f t="shared" si="69"/>
        <v>59</v>
      </c>
      <c r="M93" s="89">
        <f t="shared" si="69"/>
        <v>61</v>
      </c>
      <c r="N93" s="89">
        <f t="shared" si="69"/>
        <v>63</v>
      </c>
      <c r="O93" s="89">
        <f t="shared" si="69"/>
        <v>65</v>
      </c>
      <c r="P93" s="89">
        <f t="shared" si="69"/>
        <v>66</v>
      </c>
      <c r="Q93" s="89">
        <f t="shared" si="69"/>
        <v>67</v>
      </c>
      <c r="R93" s="89">
        <f t="shared" si="69"/>
        <v>68</v>
      </c>
      <c r="S93" s="89">
        <f t="shared" si="69"/>
        <v>68</v>
      </c>
      <c r="T93" s="89">
        <f t="shared" si="69"/>
        <v>66</v>
      </c>
      <c r="U93" s="89">
        <f t="shared" si="69"/>
        <v>63</v>
      </c>
      <c r="V93" s="89">
        <f t="shared" si="69"/>
        <v>58</v>
      </c>
      <c r="W93" s="89">
        <f t="shared" si="69"/>
        <v>54</v>
      </c>
      <c r="X93" s="89">
        <f t="shared" si="69"/>
        <v>51</v>
      </c>
      <c r="Y93" s="89">
        <f t="shared" si="69"/>
        <v>49</v>
      </c>
      <c r="Z93" s="89">
        <f t="shared" si="69"/>
        <v>47</v>
      </c>
      <c r="AA93" s="89">
        <f t="shared" si="69"/>
        <v>222</v>
      </c>
      <c r="AB93" s="89">
        <f t="shared" si="69"/>
        <v>220</v>
      </c>
      <c r="AC93" s="89">
        <f t="shared" si="69"/>
        <v>190</v>
      </c>
      <c r="AD93" s="89">
        <f t="shared" si="69"/>
        <v>171</v>
      </c>
      <c r="AE93" s="89">
        <f t="shared" si="69"/>
        <v>167</v>
      </c>
      <c r="AF93" s="89">
        <f t="shared" si="69"/>
        <v>125</v>
      </c>
      <c r="AG93" s="89">
        <f t="shared" si="69"/>
        <v>93</v>
      </c>
      <c r="AH93" s="89">
        <f t="shared" si="69"/>
        <v>87</v>
      </c>
      <c r="AI93" s="89">
        <f t="shared" si="69"/>
        <v>122</v>
      </c>
      <c r="AJ93" s="89">
        <f t="shared" si="69"/>
        <v>82</v>
      </c>
      <c r="AK93" s="89">
        <f t="shared" si="69"/>
        <v>82</v>
      </c>
      <c r="AL93" s="89">
        <f t="shared" si="69"/>
        <v>36</v>
      </c>
      <c r="AM93" s="89">
        <f t="shared" si="69"/>
        <v>38</v>
      </c>
      <c r="AN93" s="89">
        <f t="shared" si="69"/>
        <v>2</v>
      </c>
      <c r="AO93" s="89">
        <f t="shared" si="69"/>
        <v>30</v>
      </c>
      <c r="AP93" s="89">
        <f t="shared" si="69"/>
        <v>23</v>
      </c>
      <c r="AQ93" s="89">
        <f t="shared" si="69"/>
        <v>55</v>
      </c>
      <c r="AR93" s="89">
        <f t="shared" si="69"/>
        <v>1393</v>
      </c>
      <c r="AS93" s="89">
        <f t="shared" si="69"/>
        <v>143</v>
      </c>
      <c r="AT93" s="89">
        <f t="shared" si="69"/>
        <v>132</v>
      </c>
      <c r="AU93" s="89">
        <f t="shared" si="69"/>
        <v>600</v>
      </c>
      <c r="AV93" s="89">
        <f t="shared" si="69"/>
        <v>55</v>
      </c>
      <c r="AW93" s="91"/>
      <c r="AX93" s="91"/>
    </row>
    <row r="94" spans="1:50" x14ac:dyDescent="0.25">
      <c r="A94" s="84" t="s">
        <v>116</v>
      </c>
      <c r="B94" s="85" t="s">
        <v>117</v>
      </c>
      <c r="C94" s="121">
        <f>8+1379</f>
        <v>1387</v>
      </c>
      <c r="D94" s="86">
        <f t="shared" si="68"/>
        <v>10.283214709371293</v>
      </c>
      <c r="E94" s="86">
        <f t="shared" si="65"/>
        <v>1387</v>
      </c>
      <c r="F94" s="87">
        <f t="shared" si="66"/>
        <v>1386</v>
      </c>
      <c r="G94" s="89">
        <f>ROUND($E$94*G49/100,0)</f>
        <v>27</v>
      </c>
      <c r="H94" s="89">
        <f t="shared" ref="H94:AV94" si="70">ROUND($E$94*H49/100,0)</f>
        <v>26</v>
      </c>
      <c r="I94" s="89">
        <f t="shared" si="70"/>
        <v>27</v>
      </c>
      <c r="J94" s="89">
        <f t="shared" si="70"/>
        <v>27</v>
      </c>
      <c r="K94" s="89">
        <f t="shared" si="70"/>
        <v>28</v>
      </c>
      <c r="L94" s="89">
        <f t="shared" si="70"/>
        <v>29</v>
      </c>
      <c r="M94" s="89">
        <f t="shared" si="70"/>
        <v>30</v>
      </c>
      <c r="N94" s="89">
        <f t="shared" si="70"/>
        <v>31</v>
      </c>
      <c r="O94" s="89">
        <f t="shared" si="70"/>
        <v>32</v>
      </c>
      <c r="P94" s="89">
        <f t="shared" si="70"/>
        <v>32</v>
      </c>
      <c r="Q94" s="89">
        <f t="shared" si="70"/>
        <v>33</v>
      </c>
      <c r="R94" s="89">
        <f t="shared" si="70"/>
        <v>34</v>
      </c>
      <c r="S94" s="89">
        <f t="shared" si="70"/>
        <v>34</v>
      </c>
      <c r="T94" s="89">
        <f t="shared" si="70"/>
        <v>32</v>
      </c>
      <c r="U94" s="89">
        <f t="shared" si="70"/>
        <v>31</v>
      </c>
      <c r="V94" s="89">
        <f t="shared" si="70"/>
        <v>29</v>
      </c>
      <c r="W94" s="89">
        <f t="shared" si="70"/>
        <v>27</v>
      </c>
      <c r="X94" s="89">
        <f t="shared" si="70"/>
        <v>25</v>
      </c>
      <c r="Y94" s="89">
        <f t="shared" si="70"/>
        <v>24</v>
      </c>
      <c r="Z94" s="89">
        <f t="shared" si="70"/>
        <v>23</v>
      </c>
      <c r="AA94" s="89">
        <f t="shared" si="70"/>
        <v>109</v>
      </c>
      <c r="AB94" s="89">
        <f t="shared" si="70"/>
        <v>108</v>
      </c>
      <c r="AC94" s="89">
        <f t="shared" si="70"/>
        <v>94</v>
      </c>
      <c r="AD94" s="89">
        <f t="shared" si="70"/>
        <v>84</v>
      </c>
      <c r="AE94" s="89">
        <f t="shared" si="70"/>
        <v>82</v>
      </c>
      <c r="AF94" s="89">
        <f t="shared" si="70"/>
        <v>62</v>
      </c>
      <c r="AG94" s="89">
        <f t="shared" si="70"/>
        <v>46</v>
      </c>
      <c r="AH94" s="89">
        <f t="shared" si="70"/>
        <v>43</v>
      </c>
      <c r="AI94" s="89">
        <f t="shared" si="70"/>
        <v>60</v>
      </c>
      <c r="AJ94" s="89">
        <f t="shared" si="70"/>
        <v>40</v>
      </c>
      <c r="AK94" s="89">
        <f t="shared" si="70"/>
        <v>40</v>
      </c>
      <c r="AL94" s="89">
        <f t="shared" si="70"/>
        <v>18</v>
      </c>
      <c r="AM94" s="89">
        <f t="shared" si="70"/>
        <v>19</v>
      </c>
      <c r="AN94" s="89">
        <f t="shared" si="70"/>
        <v>1</v>
      </c>
      <c r="AO94" s="89">
        <f t="shared" si="70"/>
        <v>15</v>
      </c>
      <c r="AP94" s="89">
        <f t="shared" si="70"/>
        <v>12</v>
      </c>
      <c r="AQ94" s="89">
        <f t="shared" si="70"/>
        <v>27</v>
      </c>
      <c r="AR94" s="89">
        <f t="shared" si="70"/>
        <v>686</v>
      </c>
      <c r="AS94" s="89">
        <f t="shared" si="70"/>
        <v>70</v>
      </c>
      <c r="AT94" s="89">
        <f t="shared" si="70"/>
        <v>65</v>
      </c>
      <c r="AU94" s="89">
        <f t="shared" si="70"/>
        <v>296</v>
      </c>
      <c r="AV94" s="89">
        <f t="shared" si="70"/>
        <v>27</v>
      </c>
      <c r="AW94" s="91"/>
      <c r="AX94" s="91"/>
    </row>
    <row r="95" spans="1:50" x14ac:dyDescent="0.25">
      <c r="A95" s="84" t="s">
        <v>118</v>
      </c>
      <c r="B95" s="85" t="s">
        <v>119</v>
      </c>
      <c r="C95" s="121">
        <f>8+1259</f>
        <v>1267</v>
      </c>
      <c r="D95" s="86">
        <f t="shared" si="68"/>
        <v>9.3935349940688013</v>
      </c>
      <c r="E95" s="86">
        <f t="shared" si="65"/>
        <v>1267</v>
      </c>
      <c r="F95" s="87">
        <f t="shared" si="66"/>
        <v>1266</v>
      </c>
      <c r="G95" s="89">
        <f>ROUND($E$95*G49/100,0)</f>
        <v>24</v>
      </c>
      <c r="H95" s="89">
        <f t="shared" ref="H95:AV95" si="71">ROUND($E$95*H49/100,0)</f>
        <v>24</v>
      </c>
      <c r="I95" s="89">
        <f t="shared" si="71"/>
        <v>25</v>
      </c>
      <c r="J95" s="89">
        <f t="shared" si="71"/>
        <v>25</v>
      </c>
      <c r="K95" s="89">
        <f t="shared" si="71"/>
        <v>26</v>
      </c>
      <c r="L95" s="89">
        <f t="shared" si="71"/>
        <v>27</v>
      </c>
      <c r="M95" s="89">
        <f t="shared" si="71"/>
        <v>28</v>
      </c>
      <c r="N95" s="89">
        <f t="shared" si="71"/>
        <v>28</v>
      </c>
      <c r="O95" s="89">
        <f t="shared" si="71"/>
        <v>29</v>
      </c>
      <c r="P95" s="89">
        <f t="shared" si="71"/>
        <v>29</v>
      </c>
      <c r="Q95" s="89">
        <f t="shared" si="71"/>
        <v>30</v>
      </c>
      <c r="R95" s="89">
        <f t="shared" si="71"/>
        <v>31</v>
      </c>
      <c r="S95" s="89">
        <f t="shared" si="71"/>
        <v>31</v>
      </c>
      <c r="T95" s="89">
        <f t="shared" si="71"/>
        <v>30</v>
      </c>
      <c r="U95" s="89">
        <f t="shared" si="71"/>
        <v>28</v>
      </c>
      <c r="V95" s="89">
        <f t="shared" si="71"/>
        <v>26</v>
      </c>
      <c r="W95" s="89">
        <f t="shared" si="71"/>
        <v>24</v>
      </c>
      <c r="X95" s="89">
        <f t="shared" si="71"/>
        <v>23</v>
      </c>
      <c r="Y95" s="89">
        <f t="shared" si="71"/>
        <v>22</v>
      </c>
      <c r="Z95" s="89">
        <f t="shared" si="71"/>
        <v>21</v>
      </c>
      <c r="AA95" s="89">
        <f t="shared" si="71"/>
        <v>100</v>
      </c>
      <c r="AB95" s="89">
        <f t="shared" si="71"/>
        <v>99</v>
      </c>
      <c r="AC95" s="89">
        <f t="shared" si="71"/>
        <v>85</v>
      </c>
      <c r="AD95" s="89">
        <f t="shared" si="71"/>
        <v>77</v>
      </c>
      <c r="AE95" s="89">
        <f t="shared" si="71"/>
        <v>75</v>
      </c>
      <c r="AF95" s="89">
        <f t="shared" si="71"/>
        <v>56</v>
      </c>
      <c r="AG95" s="89">
        <f t="shared" si="71"/>
        <v>42</v>
      </c>
      <c r="AH95" s="89">
        <f t="shared" si="71"/>
        <v>39</v>
      </c>
      <c r="AI95" s="89">
        <f t="shared" si="71"/>
        <v>55</v>
      </c>
      <c r="AJ95" s="89">
        <f t="shared" si="71"/>
        <v>37</v>
      </c>
      <c r="AK95" s="89">
        <f t="shared" si="71"/>
        <v>37</v>
      </c>
      <c r="AL95" s="89">
        <f t="shared" si="71"/>
        <v>16</v>
      </c>
      <c r="AM95" s="89">
        <f t="shared" si="71"/>
        <v>17</v>
      </c>
      <c r="AN95" s="89">
        <f t="shared" si="71"/>
        <v>1</v>
      </c>
      <c r="AO95" s="89">
        <f t="shared" si="71"/>
        <v>14</v>
      </c>
      <c r="AP95" s="89">
        <f t="shared" si="71"/>
        <v>11</v>
      </c>
      <c r="AQ95" s="89">
        <f t="shared" si="71"/>
        <v>25</v>
      </c>
      <c r="AR95" s="89">
        <f t="shared" si="71"/>
        <v>627</v>
      </c>
      <c r="AS95" s="89">
        <f t="shared" si="71"/>
        <v>64</v>
      </c>
      <c r="AT95" s="89">
        <f t="shared" si="71"/>
        <v>59</v>
      </c>
      <c r="AU95" s="89">
        <f t="shared" si="71"/>
        <v>270</v>
      </c>
      <c r="AV95" s="89">
        <f t="shared" si="71"/>
        <v>25</v>
      </c>
      <c r="AW95" s="91"/>
      <c r="AX95" s="91"/>
    </row>
    <row r="96" spans="1:50" x14ac:dyDescent="0.25">
      <c r="A96" s="84" t="s">
        <v>120</v>
      </c>
      <c r="B96" s="85" t="s">
        <v>121</v>
      </c>
      <c r="C96" s="121">
        <v>787</v>
      </c>
      <c r="D96" s="86">
        <f t="shared" si="68"/>
        <v>5.8348161328588377</v>
      </c>
      <c r="E96" s="86">
        <f t="shared" si="65"/>
        <v>787</v>
      </c>
      <c r="F96" s="87">
        <f t="shared" si="66"/>
        <v>788</v>
      </c>
      <c r="G96" s="89">
        <f>ROUND($E$96*G49/100,0)</f>
        <v>15</v>
      </c>
      <c r="H96" s="89">
        <f t="shared" ref="H96:AV96" si="72">ROUND($E$96*H49/100,0)</f>
        <v>15</v>
      </c>
      <c r="I96" s="89">
        <f t="shared" si="72"/>
        <v>15</v>
      </c>
      <c r="J96" s="89">
        <f t="shared" si="72"/>
        <v>16</v>
      </c>
      <c r="K96" s="89">
        <f t="shared" si="72"/>
        <v>16</v>
      </c>
      <c r="L96" s="89">
        <f t="shared" si="72"/>
        <v>17</v>
      </c>
      <c r="M96" s="89">
        <f t="shared" si="72"/>
        <v>17</v>
      </c>
      <c r="N96" s="89">
        <f t="shared" si="72"/>
        <v>18</v>
      </c>
      <c r="O96" s="89">
        <f t="shared" si="72"/>
        <v>18</v>
      </c>
      <c r="P96" s="89">
        <f t="shared" si="72"/>
        <v>18</v>
      </c>
      <c r="Q96" s="89">
        <f t="shared" si="72"/>
        <v>19</v>
      </c>
      <c r="R96" s="89">
        <f t="shared" si="72"/>
        <v>19</v>
      </c>
      <c r="S96" s="89">
        <f t="shared" si="72"/>
        <v>19</v>
      </c>
      <c r="T96" s="89">
        <f t="shared" si="72"/>
        <v>18</v>
      </c>
      <c r="U96" s="89">
        <f t="shared" si="72"/>
        <v>18</v>
      </c>
      <c r="V96" s="89">
        <f t="shared" si="72"/>
        <v>16</v>
      </c>
      <c r="W96" s="89">
        <f t="shared" si="72"/>
        <v>15</v>
      </c>
      <c r="X96" s="89">
        <f t="shared" si="72"/>
        <v>14</v>
      </c>
      <c r="Y96" s="89">
        <f t="shared" si="72"/>
        <v>14</v>
      </c>
      <c r="Z96" s="89">
        <f t="shared" si="72"/>
        <v>13</v>
      </c>
      <c r="AA96" s="89">
        <f t="shared" si="72"/>
        <v>62</v>
      </c>
      <c r="AB96" s="89">
        <f t="shared" si="72"/>
        <v>62</v>
      </c>
      <c r="AC96" s="89">
        <f t="shared" si="72"/>
        <v>53</v>
      </c>
      <c r="AD96" s="89">
        <f t="shared" si="72"/>
        <v>48</v>
      </c>
      <c r="AE96" s="89">
        <f t="shared" si="72"/>
        <v>47</v>
      </c>
      <c r="AF96" s="89">
        <f t="shared" si="72"/>
        <v>35</v>
      </c>
      <c r="AG96" s="89">
        <f t="shared" si="72"/>
        <v>26</v>
      </c>
      <c r="AH96" s="89">
        <f t="shared" si="72"/>
        <v>24</v>
      </c>
      <c r="AI96" s="89">
        <f t="shared" si="72"/>
        <v>34</v>
      </c>
      <c r="AJ96" s="89">
        <f t="shared" si="72"/>
        <v>23</v>
      </c>
      <c r="AK96" s="89">
        <f t="shared" si="72"/>
        <v>23</v>
      </c>
      <c r="AL96" s="89">
        <f t="shared" si="72"/>
        <v>10</v>
      </c>
      <c r="AM96" s="89">
        <f t="shared" si="72"/>
        <v>11</v>
      </c>
      <c r="AN96" s="89">
        <f t="shared" si="72"/>
        <v>0</v>
      </c>
      <c r="AO96" s="89">
        <f t="shared" si="72"/>
        <v>9</v>
      </c>
      <c r="AP96" s="89">
        <f t="shared" si="72"/>
        <v>7</v>
      </c>
      <c r="AQ96" s="89">
        <f t="shared" si="72"/>
        <v>15</v>
      </c>
      <c r="AR96" s="89">
        <f t="shared" si="72"/>
        <v>389</v>
      </c>
      <c r="AS96" s="89">
        <f t="shared" si="72"/>
        <v>40</v>
      </c>
      <c r="AT96" s="89">
        <f t="shared" si="72"/>
        <v>37</v>
      </c>
      <c r="AU96" s="89">
        <f t="shared" si="72"/>
        <v>168</v>
      </c>
      <c r="AV96" s="89">
        <f t="shared" si="72"/>
        <v>15</v>
      </c>
      <c r="AW96" s="91"/>
      <c r="AX96" s="91"/>
    </row>
    <row r="97" spans="1:50" x14ac:dyDescent="0.25">
      <c r="A97" s="84" t="s">
        <v>122</v>
      </c>
      <c r="B97" s="85" t="s">
        <v>123</v>
      </c>
      <c r="C97" s="121">
        <f>8+1168</f>
        <v>1176</v>
      </c>
      <c r="D97" s="86">
        <f t="shared" si="68"/>
        <v>8.7188612099644125</v>
      </c>
      <c r="E97" s="86">
        <f t="shared" si="65"/>
        <v>1176</v>
      </c>
      <c r="F97" s="87">
        <f t="shared" si="66"/>
        <v>1175</v>
      </c>
      <c r="G97" s="89">
        <f>ROUND($E$97*G49/100,0)</f>
        <v>22</v>
      </c>
      <c r="H97" s="89">
        <f t="shared" ref="H97:AV97" si="73">ROUND($E$97*H49/100,0)</f>
        <v>22</v>
      </c>
      <c r="I97" s="89">
        <f t="shared" si="73"/>
        <v>23</v>
      </c>
      <c r="J97" s="89">
        <f t="shared" si="73"/>
        <v>23</v>
      </c>
      <c r="K97" s="89">
        <f t="shared" si="73"/>
        <v>24</v>
      </c>
      <c r="L97" s="89">
        <f t="shared" si="73"/>
        <v>25</v>
      </c>
      <c r="M97" s="89">
        <f t="shared" si="73"/>
        <v>26</v>
      </c>
      <c r="N97" s="89">
        <f t="shared" si="73"/>
        <v>26</v>
      </c>
      <c r="O97" s="89">
        <f t="shared" si="73"/>
        <v>27</v>
      </c>
      <c r="P97" s="89">
        <f t="shared" si="73"/>
        <v>27</v>
      </c>
      <c r="Q97" s="89">
        <f t="shared" si="73"/>
        <v>28</v>
      </c>
      <c r="R97" s="89">
        <f t="shared" si="73"/>
        <v>29</v>
      </c>
      <c r="S97" s="89">
        <f t="shared" si="73"/>
        <v>29</v>
      </c>
      <c r="T97" s="89">
        <f t="shared" si="73"/>
        <v>27</v>
      </c>
      <c r="U97" s="89">
        <f t="shared" si="73"/>
        <v>26</v>
      </c>
      <c r="V97" s="89">
        <f t="shared" si="73"/>
        <v>24</v>
      </c>
      <c r="W97" s="89">
        <f t="shared" si="73"/>
        <v>23</v>
      </c>
      <c r="X97" s="89">
        <f t="shared" si="73"/>
        <v>21</v>
      </c>
      <c r="Y97" s="89">
        <f t="shared" si="73"/>
        <v>20</v>
      </c>
      <c r="Z97" s="89">
        <f t="shared" si="73"/>
        <v>20</v>
      </c>
      <c r="AA97" s="89">
        <f t="shared" si="73"/>
        <v>93</v>
      </c>
      <c r="AB97" s="89">
        <f t="shared" si="73"/>
        <v>92</v>
      </c>
      <c r="AC97" s="89">
        <f t="shared" si="73"/>
        <v>79</v>
      </c>
      <c r="AD97" s="89">
        <f t="shared" si="73"/>
        <v>71</v>
      </c>
      <c r="AE97" s="89">
        <f t="shared" si="73"/>
        <v>70</v>
      </c>
      <c r="AF97" s="89">
        <f t="shared" si="73"/>
        <v>52</v>
      </c>
      <c r="AG97" s="89">
        <f t="shared" si="73"/>
        <v>39</v>
      </c>
      <c r="AH97" s="89">
        <f t="shared" si="73"/>
        <v>37</v>
      </c>
      <c r="AI97" s="89">
        <f t="shared" si="73"/>
        <v>51</v>
      </c>
      <c r="AJ97" s="89">
        <f t="shared" si="73"/>
        <v>34</v>
      </c>
      <c r="AK97" s="89">
        <f t="shared" si="73"/>
        <v>34</v>
      </c>
      <c r="AL97" s="89">
        <f t="shared" si="73"/>
        <v>15</v>
      </c>
      <c r="AM97" s="89">
        <f t="shared" si="73"/>
        <v>16</v>
      </c>
      <c r="AN97" s="89">
        <f t="shared" si="73"/>
        <v>1</v>
      </c>
      <c r="AO97" s="89">
        <f t="shared" si="73"/>
        <v>13</v>
      </c>
      <c r="AP97" s="89">
        <f t="shared" si="73"/>
        <v>10</v>
      </c>
      <c r="AQ97" s="89">
        <f t="shared" si="73"/>
        <v>23</v>
      </c>
      <c r="AR97" s="89">
        <f t="shared" si="73"/>
        <v>582</v>
      </c>
      <c r="AS97" s="89">
        <f t="shared" si="73"/>
        <v>60</v>
      </c>
      <c r="AT97" s="89">
        <f t="shared" si="73"/>
        <v>55</v>
      </c>
      <c r="AU97" s="89">
        <f t="shared" si="73"/>
        <v>251</v>
      </c>
      <c r="AV97" s="89">
        <f t="shared" si="73"/>
        <v>23</v>
      </c>
      <c r="AW97" s="91"/>
      <c r="AX97" s="91"/>
    </row>
    <row r="98" spans="1:50" x14ac:dyDescent="0.25">
      <c r="A98" s="84" t="s">
        <v>124</v>
      </c>
      <c r="B98" s="85" t="s">
        <v>125</v>
      </c>
      <c r="C98" s="121">
        <f>8+1127</f>
        <v>1135</v>
      </c>
      <c r="D98" s="86">
        <f t="shared" si="68"/>
        <v>8.4148873072360608</v>
      </c>
      <c r="E98" s="86">
        <f t="shared" si="65"/>
        <v>1135</v>
      </c>
      <c r="F98" s="87">
        <f t="shared" si="66"/>
        <v>1136</v>
      </c>
      <c r="G98" s="89">
        <f>ROUND($E$98*G49/100,0)</f>
        <v>22</v>
      </c>
      <c r="H98" s="89">
        <f t="shared" ref="H98:AV98" si="74">ROUND($E$98*H49/100,0)</f>
        <v>22</v>
      </c>
      <c r="I98" s="89">
        <f t="shared" si="74"/>
        <v>22</v>
      </c>
      <c r="J98" s="89">
        <f t="shared" si="74"/>
        <v>22</v>
      </c>
      <c r="K98" s="89">
        <f t="shared" si="74"/>
        <v>23</v>
      </c>
      <c r="L98" s="89">
        <f t="shared" si="74"/>
        <v>24</v>
      </c>
      <c r="M98" s="89">
        <f t="shared" si="74"/>
        <v>25</v>
      </c>
      <c r="N98" s="89">
        <f t="shared" si="74"/>
        <v>25</v>
      </c>
      <c r="O98" s="89">
        <f t="shared" si="74"/>
        <v>26</v>
      </c>
      <c r="P98" s="89">
        <f t="shared" si="74"/>
        <v>26</v>
      </c>
      <c r="Q98" s="89">
        <f t="shared" si="74"/>
        <v>27</v>
      </c>
      <c r="R98" s="89">
        <f t="shared" si="74"/>
        <v>28</v>
      </c>
      <c r="S98" s="89">
        <f t="shared" si="74"/>
        <v>28</v>
      </c>
      <c r="T98" s="89">
        <f t="shared" si="74"/>
        <v>27</v>
      </c>
      <c r="U98" s="89">
        <f t="shared" si="74"/>
        <v>25</v>
      </c>
      <c r="V98" s="89">
        <f t="shared" si="74"/>
        <v>23</v>
      </c>
      <c r="W98" s="89">
        <f t="shared" si="74"/>
        <v>22</v>
      </c>
      <c r="X98" s="89">
        <f t="shared" si="74"/>
        <v>21</v>
      </c>
      <c r="Y98" s="89">
        <f t="shared" si="74"/>
        <v>20</v>
      </c>
      <c r="Z98" s="89">
        <f t="shared" si="74"/>
        <v>19</v>
      </c>
      <c r="AA98" s="89">
        <f t="shared" si="74"/>
        <v>89</v>
      </c>
      <c r="AB98" s="89">
        <f t="shared" si="74"/>
        <v>89</v>
      </c>
      <c r="AC98" s="89">
        <f t="shared" si="74"/>
        <v>77</v>
      </c>
      <c r="AD98" s="89">
        <f t="shared" si="74"/>
        <v>69</v>
      </c>
      <c r="AE98" s="89">
        <f t="shared" si="74"/>
        <v>67</v>
      </c>
      <c r="AF98" s="89">
        <f t="shared" si="74"/>
        <v>50</v>
      </c>
      <c r="AG98" s="89">
        <f t="shared" si="74"/>
        <v>38</v>
      </c>
      <c r="AH98" s="89">
        <f t="shared" si="74"/>
        <v>35</v>
      </c>
      <c r="AI98" s="89">
        <f t="shared" si="74"/>
        <v>49</v>
      </c>
      <c r="AJ98" s="89">
        <f t="shared" si="74"/>
        <v>33</v>
      </c>
      <c r="AK98" s="89">
        <f t="shared" si="74"/>
        <v>33</v>
      </c>
      <c r="AL98" s="89">
        <f t="shared" si="74"/>
        <v>15</v>
      </c>
      <c r="AM98" s="89">
        <f t="shared" si="74"/>
        <v>15</v>
      </c>
      <c r="AN98" s="89">
        <f t="shared" si="74"/>
        <v>1</v>
      </c>
      <c r="AO98" s="89">
        <f t="shared" si="74"/>
        <v>12</v>
      </c>
      <c r="AP98" s="89">
        <f t="shared" si="74"/>
        <v>9</v>
      </c>
      <c r="AQ98" s="89">
        <f t="shared" si="74"/>
        <v>22</v>
      </c>
      <c r="AR98" s="89">
        <f t="shared" si="74"/>
        <v>561</v>
      </c>
      <c r="AS98" s="89">
        <f t="shared" si="74"/>
        <v>58</v>
      </c>
      <c r="AT98" s="89">
        <f t="shared" si="74"/>
        <v>53</v>
      </c>
      <c r="AU98" s="89">
        <f t="shared" si="74"/>
        <v>242</v>
      </c>
      <c r="AV98" s="89">
        <f t="shared" si="74"/>
        <v>22</v>
      </c>
      <c r="AW98" s="91"/>
      <c r="AX98" s="91"/>
    </row>
    <row r="99" spans="1:50" x14ac:dyDescent="0.25">
      <c r="A99" s="84" t="s">
        <v>126</v>
      </c>
      <c r="B99" s="85" t="s">
        <v>127</v>
      </c>
      <c r="C99" s="121">
        <f>8+1573</f>
        <v>1581</v>
      </c>
      <c r="D99" s="86">
        <f t="shared" si="68"/>
        <v>11.721530249110319</v>
      </c>
      <c r="E99" s="86">
        <f t="shared" si="65"/>
        <v>1581</v>
      </c>
      <c r="F99" s="87">
        <f t="shared" si="66"/>
        <v>1580</v>
      </c>
      <c r="G99" s="89">
        <f>ROUND($E$99*G49/100,0)</f>
        <v>30</v>
      </c>
      <c r="H99" s="89">
        <f t="shared" ref="H99:AV99" si="75">ROUND($E$99*H49/100,0)</f>
        <v>30</v>
      </c>
      <c r="I99" s="89">
        <f t="shared" si="75"/>
        <v>31</v>
      </c>
      <c r="J99" s="89">
        <f t="shared" si="75"/>
        <v>31</v>
      </c>
      <c r="K99" s="89">
        <f t="shared" si="75"/>
        <v>32</v>
      </c>
      <c r="L99" s="89">
        <f t="shared" si="75"/>
        <v>33</v>
      </c>
      <c r="M99" s="89">
        <f t="shared" si="75"/>
        <v>34</v>
      </c>
      <c r="N99" s="89">
        <f t="shared" si="75"/>
        <v>35</v>
      </c>
      <c r="O99" s="89">
        <f t="shared" si="75"/>
        <v>36</v>
      </c>
      <c r="P99" s="89">
        <f t="shared" si="75"/>
        <v>37</v>
      </c>
      <c r="Q99" s="89">
        <f t="shared" si="75"/>
        <v>38</v>
      </c>
      <c r="R99" s="89">
        <f t="shared" si="75"/>
        <v>38</v>
      </c>
      <c r="S99" s="89">
        <f t="shared" si="75"/>
        <v>38</v>
      </c>
      <c r="T99" s="89">
        <f t="shared" si="75"/>
        <v>37</v>
      </c>
      <c r="U99" s="89">
        <f t="shared" si="75"/>
        <v>35</v>
      </c>
      <c r="V99" s="89">
        <f t="shared" si="75"/>
        <v>33</v>
      </c>
      <c r="W99" s="89">
        <f t="shared" si="75"/>
        <v>30</v>
      </c>
      <c r="X99" s="89">
        <f t="shared" si="75"/>
        <v>29</v>
      </c>
      <c r="Y99" s="89">
        <f t="shared" si="75"/>
        <v>28</v>
      </c>
      <c r="Z99" s="89">
        <f t="shared" si="75"/>
        <v>27</v>
      </c>
      <c r="AA99" s="89">
        <f t="shared" si="75"/>
        <v>124</v>
      </c>
      <c r="AB99" s="89">
        <f t="shared" si="75"/>
        <v>124</v>
      </c>
      <c r="AC99" s="89">
        <f t="shared" si="75"/>
        <v>107</v>
      </c>
      <c r="AD99" s="89">
        <f t="shared" si="75"/>
        <v>96</v>
      </c>
      <c r="AE99" s="89">
        <f t="shared" si="75"/>
        <v>94</v>
      </c>
      <c r="AF99" s="89">
        <f t="shared" si="75"/>
        <v>70</v>
      </c>
      <c r="AG99" s="89">
        <f t="shared" si="75"/>
        <v>52</v>
      </c>
      <c r="AH99" s="89">
        <f t="shared" si="75"/>
        <v>49</v>
      </c>
      <c r="AI99" s="89">
        <f t="shared" si="75"/>
        <v>68</v>
      </c>
      <c r="AJ99" s="89">
        <f t="shared" si="75"/>
        <v>46</v>
      </c>
      <c r="AK99" s="89">
        <f t="shared" si="75"/>
        <v>46</v>
      </c>
      <c r="AL99" s="89">
        <f t="shared" si="75"/>
        <v>20</v>
      </c>
      <c r="AM99" s="89">
        <f t="shared" si="75"/>
        <v>22</v>
      </c>
      <c r="AN99" s="89">
        <f t="shared" si="75"/>
        <v>1</v>
      </c>
      <c r="AO99" s="89">
        <f t="shared" si="75"/>
        <v>17</v>
      </c>
      <c r="AP99" s="89">
        <f t="shared" si="75"/>
        <v>13</v>
      </c>
      <c r="AQ99" s="89">
        <f t="shared" si="75"/>
        <v>31</v>
      </c>
      <c r="AR99" s="89">
        <f t="shared" si="75"/>
        <v>782</v>
      </c>
      <c r="AS99" s="89">
        <f t="shared" si="75"/>
        <v>80</v>
      </c>
      <c r="AT99" s="89">
        <f t="shared" si="75"/>
        <v>74</v>
      </c>
      <c r="AU99" s="89">
        <f t="shared" si="75"/>
        <v>337</v>
      </c>
      <c r="AV99" s="89">
        <f t="shared" si="75"/>
        <v>31</v>
      </c>
      <c r="AW99" s="91"/>
      <c r="AX99" s="91"/>
    </row>
    <row r="100" spans="1:50" x14ac:dyDescent="0.25">
      <c r="A100" s="103" t="s">
        <v>128</v>
      </c>
      <c r="B100" s="94"/>
      <c r="C100" s="94">
        <f t="shared" ref="C100:AV100" si="76">+C102+C110+C115</f>
        <v>15038</v>
      </c>
      <c r="D100" s="94">
        <f t="shared" si="76"/>
        <v>300</v>
      </c>
      <c r="E100" s="94">
        <f t="shared" si="76"/>
        <v>15038</v>
      </c>
      <c r="F100" s="104">
        <f t="shared" si="76"/>
        <v>15038</v>
      </c>
      <c r="G100" s="104">
        <f t="shared" si="76"/>
        <v>366</v>
      </c>
      <c r="H100" s="104">
        <f t="shared" si="76"/>
        <v>338</v>
      </c>
      <c r="I100" s="104">
        <f t="shared" si="76"/>
        <v>321</v>
      </c>
      <c r="J100" s="104">
        <f t="shared" si="76"/>
        <v>302</v>
      </c>
      <c r="K100" s="104">
        <f t="shared" si="76"/>
        <v>295</v>
      </c>
      <c r="L100" s="104">
        <f t="shared" si="76"/>
        <v>290</v>
      </c>
      <c r="M100" s="104">
        <f t="shared" si="76"/>
        <v>289</v>
      </c>
      <c r="N100" s="104">
        <f t="shared" si="76"/>
        <v>293</v>
      </c>
      <c r="O100" s="104">
        <f t="shared" si="76"/>
        <v>296</v>
      </c>
      <c r="P100" s="104">
        <f t="shared" si="76"/>
        <v>296</v>
      </c>
      <c r="Q100" s="104">
        <f t="shared" si="76"/>
        <v>307</v>
      </c>
      <c r="R100" s="104">
        <f t="shared" si="76"/>
        <v>320</v>
      </c>
      <c r="S100" s="104">
        <f t="shared" si="76"/>
        <v>326</v>
      </c>
      <c r="T100" s="104">
        <f t="shared" si="76"/>
        <v>321</v>
      </c>
      <c r="U100" s="104">
        <f t="shared" si="76"/>
        <v>306</v>
      </c>
      <c r="V100" s="104">
        <f t="shared" si="76"/>
        <v>302</v>
      </c>
      <c r="W100" s="104">
        <f t="shared" si="76"/>
        <v>293</v>
      </c>
      <c r="X100" s="104">
        <f t="shared" si="76"/>
        <v>289</v>
      </c>
      <c r="Y100" s="104">
        <f t="shared" si="76"/>
        <v>289</v>
      </c>
      <c r="Z100" s="104">
        <f t="shared" si="76"/>
        <v>298</v>
      </c>
      <c r="AA100" s="104">
        <f t="shared" si="76"/>
        <v>1538</v>
      </c>
      <c r="AB100" s="104">
        <f t="shared" si="76"/>
        <v>1452</v>
      </c>
      <c r="AC100" s="104">
        <f t="shared" si="76"/>
        <v>1241</v>
      </c>
      <c r="AD100" s="104">
        <f t="shared" si="76"/>
        <v>966</v>
      </c>
      <c r="AE100" s="104">
        <f t="shared" si="76"/>
        <v>735</v>
      </c>
      <c r="AF100" s="104">
        <f t="shared" si="76"/>
        <v>655</v>
      </c>
      <c r="AG100" s="104">
        <f t="shared" si="76"/>
        <v>519</v>
      </c>
      <c r="AH100" s="104">
        <f t="shared" si="76"/>
        <v>417</v>
      </c>
      <c r="AI100" s="104">
        <f t="shared" si="76"/>
        <v>392</v>
      </c>
      <c r="AJ100" s="104">
        <f t="shared" si="76"/>
        <v>355</v>
      </c>
      <c r="AK100" s="104">
        <f t="shared" si="76"/>
        <v>292</v>
      </c>
      <c r="AL100" s="104">
        <f t="shared" si="76"/>
        <v>188</v>
      </c>
      <c r="AM100" s="104">
        <f t="shared" si="76"/>
        <v>151</v>
      </c>
      <c r="AN100" s="104">
        <f t="shared" si="76"/>
        <v>14</v>
      </c>
      <c r="AO100" s="104">
        <f t="shared" si="76"/>
        <v>188</v>
      </c>
      <c r="AP100" s="104">
        <f t="shared" si="76"/>
        <v>178</v>
      </c>
      <c r="AQ100" s="104">
        <f t="shared" si="76"/>
        <v>348</v>
      </c>
      <c r="AR100" s="104">
        <f t="shared" si="76"/>
        <v>7488</v>
      </c>
      <c r="AS100" s="104">
        <f t="shared" si="76"/>
        <v>894</v>
      </c>
      <c r="AT100" s="104">
        <f t="shared" si="76"/>
        <v>720</v>
      </c>
      <c r="AU100" s="104">
        <f t="shared" si="76"/>
        <v>3567</v>
      </c>
      <c r="AV100" s="105">
        <f t="shared" si="76"/>
        <v>429</v>
      </c>
      <c r="AW100" s="79"/>
      <c r="AX100" s="79"/>
    </row>
    <row r="101" spans="1:50" x14ac:dyDescent="0.25">
      <c r="A101" s="124">
        <f>+C101/2</f>
        <v>0</v>
      </c>
      <c r="B101" s="106"/>
      <c r="C101" s="107">
        <f>+F43-C102</f>
        <v>0</v>
      </c>
      <c r="D101" s="106"/>
      <c r="E101" s="106"/>
      <c r="F101" s="107"/>
      <c r="G101" s="107">
        <f>+G43-G102</f>
        <v>0</v>
      </c>
      <c r="H101" s="107">
        <f t="shared" ref="H101:AV101" si="77">+H43-H102</f>
        <v>0</v>
      </c>
      <c r="I101" s="107">
        <f t="shared" si="77"/>
        <v>0</v>
      </c>
      <c r="J101" s="107">
        <f t="shared" si="77"/>
        <v>0</v>
      </c>
      <c r="K101" s="107">
        <f t="shared" si="77"/>
        <v>0</v>
      </c>
      <c r="L101" s="107">
        <f t="shared" si="77"/>
        <v>0</v>
      </c>
      <c r="M101" s="107">
        <f t="shared" si="77"/>
        <v>0</v>
      </c>
      <c r="N101" s="107">
        <f t="shared" si="77"/>
        <v>0</v>
      </c>
      <c r="O101" s="107">
        <f t="shared" si="77"/>
        <v>0</v>
      </c>
      <c r="P101" s="107">
        <f t="shared" si="77"/>
        <v>0</v>
      </c>
      <c r="Q101" s="107">
        <f t="shared" si="77"/>
        <v>0</v>
      </c>
      <c r="R101" s="107">
        <f t="shared" si="77"/>
        <v>0</v>
      </c>
      <c r="S101" s="107">
        <f t="shared" si="77"/>
        <v>0</v>
      </c>
      <c r="T101" s="107">
        <f t="shared" si="77"/>
        <v>0</v>
      </c>
      <c r="U101" s="107">
        <f t="shared" si="77"/>
        <v>0</v>
      </c>
      <c r="V101" s="107">
        <f t="shared" si="77"/>
        <v>0</v>
      </c>
      <c r="W101" s="107">
        <f t="shared" si="77"/>
        <v>0</v>
      </c>
      <c r="X101" s="107">
        <f t="shared" si="77"/>
        <v>0</v>
      </c>
      <c r="Y101" s="107">
        <f t="shared" si="77"/>
        <v>0</v>
      </c>
      <c r="Z101" s="107">
        <f t="shared" si="77"/>
        <v>0</v>
      </c>
      <c r="AA101" s="107">
        <f t="shared" si="77"/>
        <v>0</v>
      </c>
      <c r="AB101" s="107">
        <f t="shared" si="77"/>
        <v>0</v>
      </c>
      <c r="AC101" s="107">
        <f t="shared" si="77"/>
        <v>0</v>
      </c>
      <c r="AD101" s="107">
        <f t="shared" si="77"/>
        <v>0</v>
      </c>
      <c r="AE101" s="107">
        <f t="shared" si="77"/>
        <v>0</v>
      </c>
      <c r="AF101" s="107">
        <f t="shared" si="77"/>
        <v>0</v>
      </c>
      <c r="AG101" s="107">
        <f t="shared" si="77"/>
        <v>0</v>
      </c>
      <c r="AH101" s="107">
        <f t="shared" si="77"/>
        <v>0</v>
      </c>
      <c r="AI101" s="107">
        <f t="shared" si="77"/>
        <v>0</v>
      </c>
      <c r="AJ101" s="107">
        <f t="shared" si="77"/>
        <v>0</v>
      </c>
      <c r="AK101" s="107">
        <f t="shared" si="77"/>
        <v>0</v>
      </c>
      <c r="AL101" s="107">
        <f t="shared" si="77"/>
        <v>0</v>
      </c>
      <c r="AM101" s="107">
        <f t="shared" si="77"/>
        <v>0</v>
      </c>
      <c r="AN101" s="107">
        <f t="shared" si="77"/>
        <v>0</v>
      </c>
      <c r="AO101" s="107">
        <f t="shared" si="77"/>
        <v>0</v>
      </c>
      <c r="AP101" s="107">
        <f t="shared" si="77"/>
        <v>0</v>
      </c>
      <c r="AQ101" s="107">
        <f t="shared" si="77"/>
        <v>0</v>
      </c>
      <c r="AR101" s="107">
        <f t="shared" si="77"/>
        <v>0</v>
      </c>
      <c r="AS101" s="107">
        <f t="shared" si="77"/>
        <v>0</v>
      </c>
      <c r="AT101" s="107">
        <f t="shared" si="77"/>
        <v>0</v>
      </c>
      <c r="AU101" s="107">
        <f t="shared" si="77"/>
        <v>0</v>
      </c>
      <c r="AV101" s="107">
        <f t="shared" si="77"/>
        <v>0</v>
      </c>
      <c r="AW101" s="108"/>
      <c r="AX101" s="108"/>
    </row>
    <row r="102" spans="1:50" x14ac:dyDescent="0.25">
      <c r="A102" s="98" t="s">
        <v>129</v>
      </c>
      <c r="B102" s="99"/>
      <c r="C102" s="100">
        <f t="shared" ref="C102:AV102" si="78">SUM(C103:C108)</f>
        <v>8122</v>
      </c>
      <c r="D102" s="100">
        <f t="shared" ref="D102:E102" si="79">SUM(D103:D108)</f>
        <v>99.999999999999986</v>
      </c>
      <c r="E102" s="100">
        <f t="shared" si="79"/>
        <v>8122</v>
      </c>
      <c r="F102" s="101">
        <f t="shared" si="78"/>
        <v>8122</v>
      </c>
      <c r="G102" s="101">
        <f t="shared" si="78"/>
        <v>181</v>
      </c>
      <c r="H102" s="101">
        <f t="shared" si="78"/>
        <v>166</v>
      </c>
      <c r="I102" s="101">
        <f t="shared" si="78"/>
        <v>158</v>
      </c>
      <c r="J102" s="101">
        <f t="shared" si="78"/>
        <v>147</v>
      </c>
      <c r="K102" s="101">
        <f t="shared" si="78"/>
        <v>145</v>
      </c>
      <c r="L102" s="101">
        <f t="shared" si="78"/>
        <v>140</v>
      </c>
      <c r="M102" s="101">
        <f t="shared" si="78"/>
        <v>139</v>
      </c>
      <c r="N102" s="101">
        <f t="shared" si="78"/>
        <v>139</v>
      </c>
      <c r="O102" s="101">
        <f t="shared" si="78"/>
        <v>142</v>
      </c>
      <c r="P102" s="101">
        <f t="shared" si="78"/>
        <v>140</v>
      </c>
      <c r="Q102" s="101">
        <f t="shared" si="78"/>
        <v>146</v>
      </c>
      <c r="R102" s="101">
        <f t="shared" si="78"/>
        <v>153</v>
      </c>
      <c r="S102" s="101">
        <f t="shared" si="78"/>
        <v>158</v>
      </c>
      <c r="T102" s="101">
        <f t="shared" si="78"/>
        <v>155</v>
      </c>
      <c r="U102" s="101">
        <f t="shared" si="78"/>
        <v>151</v>
      </c>
      <c r="V102" s="101">
        <f t="shared" si="78"/>
        <v>150</v>
      </c>
      <c r="W102" s="101">
        <f t="shared" si="78"/>
        <v>148</v>
      </c>
      <c r="X102" s="101">
        <f t="shared" si="78"/>
        <v>151</v>
      </c>
      <c r="Y102" s="101">
        <f t="shared" si="78"/>
        <v>161</v>
      </c>
      <c r="Z102" s="101">
        <f t="shared" si="78"/>
        <v>183</v>
      </c>
      <c r="AA102" s="101">
        <f t="shared" si="78"/>
        <v>1061</v>
      </c>
      <c r="AB102" s="101">
        <f t="shared" si="78"/>
        <v>984</v>
      </c>
      <c r="AC102" s="101">
        <f t="shared" si="78"/>
        <v>711</v>
      </c>
      <c r="AD102" s="101">
        <f t="shared" si="78"/>
        <v>532</v>
      </c>
      <c r="AE102" s="101">
        <f t="shared" si="78"/>
        <v>380</v>
      </c>
      <c r="AF102" s="101">
        <f t="shared" si="78"/>
        <v>363</v>
      </c>
      <c r="AG102" s="101">
        <f t="shared" si="78"/>
        <v>281</v>
      </c>
      <c r="AH102" s="101">
        <f t="shared" si="78"/>
        <v>217</v>
      </c>
      <c r="AI102" s="101">
        <f t="shared" si="78"/>
        <v>161</v>
      </c>
      <c r="AJ102" s="101">
        <f t="shared" si="78"/>
        <v>150</v>
      </c>
      <c r="AK102" s="101">
        <f t="shared" si="78"/>
        <v>112</v>
      </c>
      <c r="AL102" s="101">
        <f t="shared" si="78"/>
        <v>73</v>
      </c>
      <c r="AM102" s="101">
        <f t="shared" si="78"/>
        <v>44</v>
      </c>
      <c r="AN102" s="101">
        <f t="shared" si="78"/>
        <v>10</v>
      </c>
      <c r="AO102" s="101">
        <f t="shared" si="78"/>
        <v>92</v>
      </c>
      <c r="AP102" s="101">
        <f t="shared" si="78"/>
        <v>89</v>
      </c>
      <c r="AQ102" s="101">
        <f t="shared" si="78"/>
        <v>189</v>
      </c>
      <c r="AR102" s="101">
        <f t="shared" si="78"/>
        <v>4111</v>
      </c>
      <c r="AS102" s="101">
        <f t="shared" si="78"/>
        <v>372</v>
      </c>
      <c r="AT102" s="101">
        <f t="shared" si="78"/>
        <v>371</v>
      </c>
      <c r="AU102" s="101">
        <f t="shared" si="78"/>
        <v>2114</v>
      </c>
      <c r="AV102" s="102">
        <f t="shared" si="78"/>
        <v>224</v>
      </c>
      <c r="AW102" s="79"/>
      <c r="AX102" s="79"/>
    </row>
    <row r="103" spans="1:50" x14ac:dyDescent="0.25">
      <c r="A103" s="84" t="s">
        <v>130</v>
      </c>
      <c r="B103" s="85" t="s">
        <v>131</v>
      </c>
      <c r="C103" s="121">
        <v>2944</v>
      </c>
      <c r="D103" s="86">
        <f>+C103*100/$C$102</f>
        <v>36.247229746367893</v>
      </c>
      <c r="E103" s="86">
        <f t="shared" ref="E103:E108" si="80">ROUND($F$43*D103/100,0)</f>
        <v>2944</v>
      </c>
      <c r="F103" s="87">
        <f t="shared" ref="F103:F108" si="81">SUM(G103:AM103)</f>
        <v>2942</v>
      </c>
      <c r="G103" s="89">
        <v>65</v>
      </c>
      <c r="H103" s="89">
        <f t="shared" ref="H103:AV103" si="82">ROUND($E$103*H50/100,0)</f>
        <v>60</v>
      </c>
      <c r="I103" s="89">
        <v>58</v>
      </c>
      <c r="J103" s="89">
        <v>54</v>
      </c>
      <c r="K103" s="89">
        <v>52</v>
      </c>
      <c r="L103" s="89">
        <v>50</v>
      </c>
      <c r="M103" s="89">
        <f t="shared" si="82"/>
        <v>50</v>
      </c>
      <c r="N103" s="89">
        <f t="shared" si="82"/>
        <v>50</v>
      </c>
      <c r="O103" s="89">
        <v>52</v>
      </c>
      <c r="P103" s="89">
        <v>50</v>
      </c>
      <c r="Q103" s="89">
        <f t="shared" si="82"/>
        <v>53</v>
      </c>
      <c r="R103" s="89">
        <v>56</v>
      </c>
      <c r="S103" s="89">
        <v>58</v>
      </c>
      <c r="T103" s="89">
        <f t="shared" si="82"/>
        <v>56</v>
      </c>
      <c r="U103" s="89">
        <v>54</v>
      </c>
      <c r="V103" s="89">
        <f t="shared" si="82"/>
        <v>54</v>
      </c>
      <c r="W103" s="89">
        <f t="shared" si="82"/>
        <v>54</v>
      </c>
      <c r="X103" s="89">
        <v>54</v>
      </c>
      <c r="Y103" s="89">
        <f t="shared" si="82"/>
        <v>58</v>
      </c>
      <c r="Z103" s="89">
        <v>65</v>
      </c>
      <c r="AA103" s="89">
        <f t="shared" si="82"/>
        <v>385</v>
      </c>
      <c r="AB103" s="89">
        <f t="shared" si="82"/>
        <v>357</v>
      </c>
      <c r="AC103" s="89">
        <v>259</v>
      </c>
      <c r="AD103" s="89">
        <v>192</v>
      </c>
      <c r="AE103" s="89">
        <f t="shared" si="82"/>
        <v>138</v>
      </c>
      <c r="AF103" s="89">
        <f t="shared" si="82"/>
        <v>132</v>
      </c>
      <c r="AG103" s="89">
        <f t="shared" si="82"/>
        <v>102</v>
      </c>
      <c r="AH103" s="89">
        <f t="shared" si="82"/>
        <v>79</v>
      </c>
      <c r="AI103" s="89">
        <f t="shared" si="82"/>
        <v>58</v>
      </c>
      <c r="AJ103" s="89">
        <f t="shared" si="82"/>
        <v>54</v>
      </c>
      <c r="AK103" s="89">
        <v>40</v>
      </c>
      <c r="AL103" s="89">
        <v>27</v>
      </c>
      <c r="AM103" s="89">
        <f t="shared" si="82"/>
        <v>16</v>
      </c>
      <c r="AN103" s="89">
        <f t="shared" si="82"/>
        <v>4</v>
      </c>
      <c r="AO103" s="89">
        <v>34</v>
      </c>
      <c r="AP103" s="89">
        <v>31</v>
      </c>
      <c r="AQ103" s="89">
        <f t="shared" si="82"/>
        <v>69</v>
      </c>
      <c r="AR103" s="89">
        <f t="shared" si="82"/>
        <v>1490</v>
      </c>
      <c r="AS103" s="89">
        <f t="shared" si="82"/>
        <v>135</v>
      </c>
      <c r="AT103" s="89">
        <v>135</v>
      </c>
      <c r="AU103" s="89">
        <f t="shared" si="82"/>
        <v>766</v>
      </c>
      <c r="AV103" s="89">
        <f t="shared" si="82"/>
        <v>81</v>
      </c>
      <c r="AW103" s="91"/>
      <c r="AX103" s="91"/>
    </row>
    <row r="104" spans="1:50" x14ac:dyDescent="0.25">
      <c r="A104" s="84" t="s">
        <v>132</v>
      </c>
      <c r="B104" s="85" t="s">
        <v>133</v>
      </c>
      <c r="C104" s="121">
        <v>1718</v>
      </c>
      <c r="D104" s="86">
        <f t="shared" ref="D104:D108" si="83">+C104*100/$C$102</f>
        <v>21.152425510957894</v>
      </c>
      <c r="E104" s="86">
        <f t="shared" si="80"/>
        <v>1718</v>
      </c>
      <c r="F104" s="87">
        <f t="shared" si="81"/>
        <v>1716</v>
      </c>
      <c r="G104" s="89">
        <f t="shared" ref="G104:AV104" si="84">ROUND($E$104*G50/100,0)</f>
        <v>38</v>
      </c>
      <c r="H104" s="89">
        <f t="shared" si="84"/>
        <v>35</v>
      </c>
      <c r="I104" s="89">
        <f t="shared" si="84"/>
        <v>33</v>
      </c>
      <c r="J104" s="89">
        <f t="shared" si="84"/>
        <v>31</v>
      </c>
      <c r="K104" s="89">
        <f t="shared" si="84"/>
        <v>31</v>
      </c>
      <c r="L104" s="89">
        <f t="shared" si="84"/>
        <v>30</v>
      </c>
      <c r="M104" s="89">
        <f t="shared" si="84"/>
        <v>29</v>
      </c>
      <c r="N104" s="89">
        <f t="shared" si="84"/>
        <v>29</v>
      </c>
      <c r="O104" s="89">
        <f t="shared" si="84"/>
        <v>30</v>
      </c>
      <c r="P104" s="89">
        <f t="shared" si="84"/>
        <v>30</v>
      </c>
      <c r="Q104" s="89">
        <f t="shared" si="84"/>
        <v>31</v>
      </c>
      <c r="R104" s="89">
        <f t="shared" si="84"/>
        <v>32</v>
      </c>
      <c r="S104" s="89">
        <f t="shared" si="84"/>
        <v>33</v>
      </c>
      <c r="T104" s="89">
        <f t="shared" si="84"/>
        <v>33</v>
      </c>
      <c r="U104" s="89">
        <f t="shared" si="84"/>
        <v>32</v>
      </c>
      <c r="V104" s="89">
        <f t="shared" si="84"/>
        <v>32</v>
      </c>
      <c r="W104" s="89">
        <f t="shared" si="84"/>
        <v>31</v>
      </c>
      <c r="X104" s="89">
        <f t="shared" si="84"/>
        <v>32</v>
      </c>
      <c r="Y104" s="89">
        <f t="shared" si="84"/>
        <v>34</v>
      </c>
      <c r="Z104" s="89">
        <f t="shared" si="84"/>
        <v>39</v>
      </c>
      <c r="AA104" s="89">
        <f t="shared" si="84"/>
        <v>224</v>
      </c>
      <c r="AB104" s="89">
        <f t="shared" si="84"/>
        <v>208</v>
      </c>
      <c r="AC104" s="89">
        <f t="shared" si="84"/>
        <v>150</v>
      </c>
      <c r="AD104" s="89">
        <f t="shared" si="84"/>
        <v>113</v>
      </c>
      <c r="AE104" s="89">
        <f t="shared" si="84"/>
        <v>80</v>
      </c>
      <c r="AF104" s="89">
        <f t="shared" si="84"/>
        <v>77</v>
      </c>
      <c r="AG104" s="89">
        <f t="shared" si="84"/>
        <v>59</v>
      </c>
      <c r="AH104" s="89">
        <f t="shared" si="84"/>
        <v>46</v>
      </c>
      <c r="AI104" s="89">
        <f t="shared" si="84"/>
        <v>34</v>
      </c>
      <c r="AJ104" s="89">
        <f t="shared" si="84"/>
        <v>32</v>
      </c>
      <c r="AK104" s="89">
        <f t="shared" si="84"/>
        <v>24</v>
      </c>
      <c r="AL104" s="89">
        <f t="shared" si="84"/>
        <v>15</v>
      </c>
      <c r="AM104" s="89">
        <f t="shared" si="84"/>
        <v>9</v>
      </c>
      <c r="AN104" s="89">
        <f t="shared" si="84"/>
        <v>2</v>
      </c>
      <c r="AO104" s="89">
        <f t="shared" si="84"/>
        <v>19</v>
      </c>
      <c r="AP104" s="89">
        <f t="shared" si="84"/>
        <v>19</v>
      </c>
      <c r="AQ104" s="89">
        <f t="shared" si="84"/>
        <v>40</v>
      </c>
      <c r="AR104" s="89">
        <f t="shared" si="84"/>
        <v>870</v>
      </c>
      <c r="AS104" s="89">
        <f t="shared" si="84"/>
        <v>79</v>
      </c>
      <c r="AT104" s="89">
        <f t="shared" si="84"/>
        <v>78</v>
      </c>
      <c r="AU104" s="89">
        <f t="shared" si="84"/>
        <v>447</v>
      </c>
      <c r="AV104" s="89">
        <f t="shared" si="84"/>
        <v>47</v>
      </c>
      <c r="AW104" s="91"/>
      <c r="AX104" s="91"/>
    </row>
    <row r="105" spans="1:50" x14ac:dyDescent="0.25">
      <c r="A105" s="84" t="s">
        <v>134</v>
      </c>
      <c r="B105" s="85" t="s">
        <v>135</v>
      </c>
      <c r="C105" s="121">
        <v>790</v>
      </c>
      <c r="D105" s="86">
        <f t="shared" si="83"/>
        <v>9.7266683082984482</v>
      </c>
      <c r="E105" s="86">
        <f t="shared" si="80"/>
        <v>790</v>
      </c>
      <c r="F105" s="87">
        <f t="shared" si="81"/>
        <v>792</v>
      </c>
      <c r="G105" s="89">
        <f t="shared" ref="G105:AV105" si="85">ROUND($E$105*G50/100,0)</f>
        <v>18</v>
      </c>
      <c r="H105" s="89">
        <f t="shared" si="85"/>
        <v>16</v>
      </c>
      <c r="I105" s="89">
        <f t="shared" si="85"/>
        <v>15</v>
      </c>
      <c r="J105" s="89">
        <f t="shared" si="85"/>
        <v>14</v>
      </c>
      <c r="K105" s="89">
        <f t="shared" si="85"/>
        <v>14</v>
      </c>
      <c r="L105" s="89">
        <f t="shared" si="85"/>
        <v>14</v>
      </c>
      <c r="M105" s="89">
        <f t="shared" si="85"/>
        <v>14</v>
      </c>
      <c r="N105" s="89">
        <f t="shared" si="85"/>
        <v>14</v>
      </c>
      <c r="O105" s="89">
        <f t="shared" si="85"/>
        <v>14</v>
      </c>
      <c r="P105" s="89">
        <f t="shared" si="85"/>
        <v>14</v>
      </c>
      <c r="Q105" s="89">
        <f t="shared" si="85"/>
        <v>14</v>
      </c>
      <c r="R105" s="89">
        <f t="shared" si="85"/>
        <v>15</v>
      </c>
      <c r="S105" s="89">
        <f t="shared" si="85"/>
        <v>15</v>
      </c>
      <c r="T105" s="89">
        <f t="shared" si="85"/>
        <v>15</v>
      </c>
      <c r="U105" s="89">
        <f t="shared" si="85"/>
        <v>15</v>
      </c>
      <c r="V105" s="89">
        <f t="shared" si="85"/>
        <v>15</v>
      </c>
      <c r="W105" s="89">
        <f t="shared" si="85"/>
        <v>14</v>
      </c>
      <c r="X105" s="89">
        <f t="shared" si="85"/>
        <v>15</v>
      </c>
      <c r="Y105" s="89">
        <f t="shared" si="85"/>
        <v>16</v>
      </c>
      <c r="Z105" s="89">
        <f t="shared" si="85"/>
        <v>18</v>
      </c>
      <c r="AA105" s="89">
        <f t="shared" si="85"/>
        <v>103</v>
      </c>
      <c r="AB105" s="89">
        <f t="shared" si="85"/>
        <v>96</v>
      </c>
      <c r="AC105" s="89">
        <f t="shared" si="85"/>
        <v>69</v>
      </c>
      <c r="AD105" s="89">
        <f t="shared" si="85"/>
        <v>52</v>
      </c>
      <c r="AE105" s="89">
        <f t="shared" si="85"/>
        <v>37</v>
      </c>
      <c r="AF105" s="89">
        <f t="shared" si="85"/>
        <v>35</v>
      </c>
      <c r="AG105" s="89">
        <f t="shared" si="85"/>
        <v>27</v>
      </c>
      <c r="AH105" s="89">
        <f t="shared" si="85"/>
        <v>21</v>
      </c>
      <c r="AI105" s="89">
        <f t="shared" si="85"/>
        <v>16</v>
      </c>
      <c r="AJ105" s="89">
        <f t="shared" si="85"/>
        <v>15</v>
      </c>
      <c r="AK105" s="89">
        <f t="shared" si="85"/>
        <v>11</v>
      </c>
      <c r="AL105" s="89">
        <f t="shared" si="85"/>
        <v>7</v>
      </c>
      <c r="AM105" s="89">
        <f t="shared" si="85"/>
        <v>4</v>
      </c>
      <c r="AN105" s="89">
        <f t="shared" si="85"/>
        <v>1</v>
      </c>
      <c r="AO105" s="89">
        <f t="shared" si="85"/>
        <v>9</v>
      </c>
      <c r="AP105" s="89">
        <f t="shared" si="85"/>
        <v>9</v>
      </c>
      <c r="AQ105" s="89">
        <f t="shared" si="85"/>
        <v>18</v>
      </c>
      <c r="AR105" s="89">
        <f t="shared" si="85"/>
        <v>400</v>
      </c>
      <c r="AS105" s="89">
        <f t="shared" si="85"/>
        <v>36</v>
      </c>
      <c r="AT105" s="89">
        <f t="shared" si="85"/>
        <v>36</v>
      </c>
      <c r="AU105" s="89">
        <f t="shared" si="85"/>
        <v>206</v>
      </c>
      <c r="AV105" s="89">
        <f t="shared" si="85"/>
        <v>22</v>
      </c>
      <c r="AW105" s="91"/>
      <c r="AX105" s="91"/>
    </row>
    <row r="106" spans="1:50" x14ac:dyDescent="0.25">
      <c r="A106" s="84" t="s">
        <v>136</v>
      </c>
      <c r="B106" s="85" t="s">
        <v>137</v>
      </c>
      <c r="C106" s="121">
        <v>745</v>
      </c>
      <c r="D106" s="86">
        <f t="shared" si="83"/>
        <v>9.172617581876386</v>
      </c>
      <c r="E106" s="86">
        <f t="shared" si="80"/>
        <v>745</v>
      </c>
      <c r="F106" s="87">
        <f t="shared" si="81"/>
        <v>745</v>
      </c>
      <c r="G106" s="89">
        <f t="shared" ref="G106:AV106" si="86">ROUND($E$106*G50/100,0)</f>
        <v>17</v>
      </c>
      <c r="H106" s="89">
        <f t="shared" si="86"/>
        <v>15</v>
      </c>
      <c r="I106" s="89">
        <f t="shared" si="86"/>
        <v>14</v>
      </c>
      <c r="J106" s="89">
        <f t="shared" si="86"/>
        <v>13</v>
      </c>
      <c r="K106" s="89">
        <f t="shared" si="86"/>
        <v>13</v>
      </c>
      <c r="L106" s="89">
        <f t="shared" si="86"/>
        <v>13</v>
      </c>
      <c r="M106" s="89">
        <f t="shared" si="86"/>
        <v>13</v>
      </c>
      <c r="N106" s="89">
        <f t="shared" si="86"/>
        <v>13</v>
      </c>
      <c r="O106" s="89">
        <f t="shared" si="86"/>
        <v>13</v>
      </c>
      <c r="P106" s="89">
        <f t="shared" si="86"/>
        <v>13</v>
      </c>
      <c r="Q106" s="89">
        <f t="shared" si="86"/>
        <v>13</v>
      </c>
      <c r="R106" s="89">
        <f t="shared" si="86"/>
        <v>14</v>
      </c>
      <c r="S106" s="89">
        <f t="shared" si="86"/>
        <v>14</v>
      </c>
      <c r="T106" s="89">
        <f t="shared" si="86"/>
        <v>14</v>
      </c>
      <c r="U106" s="89">
        <f t="shared" si="86"/>
        <v>14</v>
      </c>
      <c r="V106" s="89">
        <f t="shared" si="86"/>
        <v>14</v>
      </c>
      <c r="W106" s="89">
        <f t="shared" si="86"/>
        <v>14</v>
      </c>
      <c r="X106" s="89">
        <f t="shared" si="86"/>
        <v>14</v>
      </c>
      <c r="Y106" s="89">
        <f t="shared" si="86"/>
        <v>15</v>
      </c>
      <c r="Z106" s="89">
        <f t="shared" si="86"/>
        <v>17</v>
      </c>
      <c r="AA106" s="89">
        <f t="shared" si="86"/>
        <v>97</v>
      </c>
      <c r="AB106" s="89">
        <f t="shared" si="86"/>
        <v>90</v>
      </c>
      <c r="AC106" s="89">
        <f t="shared" si="86"/>
        <v>65</v>
      </c>
      <c r="AD106" s="89">
        <f t="shared" si="86"/>
        <v>49</v>
      </c>
      <c r="AE106" s="89">
        <f t="shared" si="86"/>
        <v>35</v>
      </c>
      <c r="AF106" s="89">
        <f t="shared" si="86"/>
        <v>33</v>
      </c>
      <c r="AG106" s="89">
        <f t="shared" si="86"/>
        <v>26</v>
      </c>
      <c r="AH106" s="89">
        <f t="shared" si="86"/>
        <v>20</v>
      </c>
      <c r="AI106" s="89">
        <f t="shared" si="86"/>
        <v>15</v>
      </c>
      <c r="AJ106" s="89">
        <f t="shared" si="86"/>
        <v>14</v>
      </c>
      <c r="AK106" s="89">
        <f t="shared" si="86"/>
        <v>10</v>
      </c>
      <c r="AL106" s="89">
        <f t="shared" si="86"/>
        <v>7</v>
      </c>
      <c r="AM106" s="89">
        <f t="shared" si="86"/>
        <v>4</v>
      </c>
      <c r="AN106" s="89">
        <f t="shared" si="86"/>
        <v>1</v>
      </c>
      <c r="AO106" s="89">
        <f t="shared" si="86"/>
        <v>8</v>
      </c>
      <c r="AP106" s="89">
        <f t="shared" si="86"/>
        <v>8</v>
      </c>
      <c r="AQ106" s="89">
        <f t="shared" si="86"/>
        <v>17</v>
      </c>
      <c r="AR106" s="89">
        <f t="shared" si="86"/>
        <v>377</v>
      </c>
      <c r="AS106" s="89">
        <f t="shared" si="86"/>
        <v>34</v>
      </c>
      <c r="AT106" s="89">
        <f t="shared" si="86"/>
        <v>34</v>
      </c>
      <c r="AU106" s="89">
        <f t="shared" si="86"/>
        <v>194</v>
      </c>
      <c r="AV106" s="89">
        <f t="shared" si="86"/>
        <v>21</v>
      </c>
      <c r="AW106" s="91"/>
      <c r="AX106" s="91"/>
    </row>
    <row r="107" spans="1:50" x14ac:dyDescent="0.25">
      <c r="A107" s="84" t="s">
        <v>138</v>
      </c>
      <c r="B107" s="85" t="s">
        <v>139</v>
      </c>
      <c r="C107" s="121">
        <f>7+863</f>
        <v>870</v>
      </c>
      <c r="D107" s="86">
        <f t="shared" si="83"/>
        <v>10.711647377493229</v>
      </c>
      <c r="E107" s="86">
        <f t="shared" si="80"/>
        <v>870</v>
      </c>
      <c r="F107" s="87">
        <f t="shared" si="81"/>
        <v>871</v>
      </c>
      <c r="G107" s="89">
        <f t="shared" ref="G107:AV107" si="87">ROUND($E$107*G50/100,0)</f>
        <v>19</v>
      </c>
      <c r="H107" s="89">
        <f t="shared" si="87"/>
        <v>18</v>
      </c>
      <c r="I107" s="89">
        <f t="shared" si="87"/>
        <v>17</v>
      </c>
      <c r="J107" s="89">
        <f t="shared" si="87"/>
        <v>16</v>
      </c>
      <c r="K107" s="89">
        <f t="shared" si="87"/>
        <v>16</v>
      </c>
      <c r="L107" s="89">
        <f t="shared" si="87"/>
        <v>15</v>
      </c>
      <c r="M107" s="89">
        <f t="shared" si="87"/>
        <v>15</v>
      </c>
      <c r="N107" s="89">
        <f t="shared" si="87"/>
        <v>15</v>
      </c>
      <c r="O107" s="89">
        <f t="shared" si="87"/>
        <v>15</v>
      </c>
      <c r="P107" s="89">
        <f t="shared" si="87"/>
        <v>15</v>
      </c>
      <c r="Q107" s="89">
        <f t="shared" si="87"/>
        <v>16</v>
      </c>
      <c r="R107" s="89">
        <f t="shared" si="87"/>
        <v>16</v>
      </c>
      <c r="S107" s="89">
        <f t="shared" si="87"/>
        <v>17</v>
      </c>
      <c r="T107" s="89">
        <f t="shared" si="87"/>
        <v>17</v>
      </c>
      <c r="U107" s="89">
        <f t="shared" si="87"/>
        <v>16</v>
      </c>
      <c r="V107" s="89">
        <f t="shared" si="87"/>
        <v>16</v>
      </c>
      <c r="W107" s="89">
        <f t="shared" si="87"/>
        <v>16</v>
      </c>
      <c r="X107" s="89">
        <f t="shared" si="87"/>
        <v>16</v>
      </c>
      <c r="Y107" s="89">
        <f t="shared" si="87"/>
        <v>17</v>
      </c>
      <c r="Z107" s="89">
        <f t="shared" si="87"/>
        <v>20</v>
      </c>
      <c r="AA107" s="89">
        <f t="shared" si="87"/>
        <v>114</v>
      </c>
      <c r="AB107" s="89">
        <f t="shared" si="87"/>
        <v>105</v>
      </c>
      <c r="AC107" s="89">
        <f t="shared" si="87"/>
        <v>76</v>
      </c>
      <c r="AD107" s="89">
        <f t="shared" si="87"/>
        <v>57</v>
      </c>
      <c r="AE107" s="89">
        <f t="shared" si="87"/>
        <v>41</v>
      </c>
      <c r="AF107" s="89">
        <f t="shared" si="87"/>
        <v>39</v>
      </c>
      <c r="AG107" s="89">
        <f t="shared" si="87"/>
        <v>30</v>
      </c>
      <c r="AH107" s="89">
        <f t="shared" si="87"/>
        <v>23</v>
      </c>
      <c r="AI107" s="89">
        <f t="shared" si="87"/>
        <v>17</v>
      </c>
      <c r="AJ107" s="89">
        <f t="shared" si="87"/>
        <v>16</v>
      </c>
      <c r="AK107" s="89">
        <f t="shared" si="87"/>
        <v>12</v>
      </c>
      <c r="AL107" s="89">
        <f t="shared" si="87"/>
        <v>8</v>
      </c>
      <c r="AM107" s="89">
        <f t="shared" si="87"/>
        <v>5</v>
      </c>
      <c r="AN107" s="89">
        <f t="shared" si="87"/>
        <v>1</v>
      </c>
      <c r="AO107" s="89">
        <f t="shared" si="87"/>
        <v>10</v>
      </c>
      <c r="AP107" s="89">
        <f t="shared" si="87"/>
        <v>10</v>
      </c>
      <c r="AQ107" s="89">
        <f t="shared" si="87"/>
        <v>20</v>
      </c>
      <c r="AR107" s="89">
        <f t="shared" si="87"/>
        <v>440</v>
      </c>
      <c r="AS107" s="89">
        <f t="shared" si="87"/>
        <v>40</v>
      </c>
      <c r="AT107" s="89">
        <f t="shared" si="87"/>
        <v>40</v>
      </c>
      <c r="AU107" s="89">
        <f t="shared" si="87"/>
        <v>226</v>
      </c>
      <c r="AV107" s="89">
        <f t="shared" si="87"/>
        <v>24</v>
      </c>
      <c r="AW107" s="91"/>
      <c r="AX107" s="91"/>
    </row>
    <row r="108" spans="1:50" x14ac:dyDescent="0.25">
      <c r="A108" s="84" t="s">
        <v>140</v>
      </c>
      <c r="B108" s="85" t="s">
        <v>141</v>
      </c>
      <c r="C108" s="121">
        <f>7+1048</f>
        <v>1055</v>
      </c>
      <c r="D108" s="86">
        <f t="shared" si="83"/>
        <v>12.989411475006156</v>
      </c>
      <c r="E108" s="86">
        <f t="shared" si="80"/>
        <v>1055</v>
      </c>
      <c r="F108" s="87">
        <f t="shared" si="81"/>
        <v>1056</v>
      </c>
      <c r="G108" s="89">
        <f t="shared" ref="G108:AV108" si="88">ROUND($E$108*G50/100,0)</f>
        <v>24</v>
      </c>
      <c r="H108" s="89">
        <f t="shared" si="88"/>
        <v>22</v>
      </c>
      <c r="I108" s="89">
        <f t="shared" si="88"/>
        <v>21</v>
      </c>
      <c r="J108" s="89">
        <f t="shared" si="88"/>
        <v>19</v>
      </c>
      <c r="K108" s="89">
        <f t="shared" si="88"/>
        <v>19</v>
      </c>
      <c r="L108" s="89">
        <f t="shared" si="88"/>
        <v>18</v>
      </c>
      <c r="M108" s="89">
        <f t="shared" si="88"/>
        <v>18</v>
      </c>
      <c r="N108" s="89">
        <f t="shared" si="88"/>
        <v>18</v>
      </c>
      <c r="O108" s="89">
        <f t="shared" si="88"/>
        <v>18</v>
      </c>
      <c r="P108" s="89">
        <f t="shared" si="88"/>
        <v>18</v>
      </c>
      <c r="Q108" s="89">
        <f t="shared" si="88"/>
        <v>19</v>
      </c>
      <c r="R108" s="89">
        <f t="shared" si="88"/>
        <v>20</v>
      </c>
      <c r="S108" s="89">
        <f t="shared" si="88"/>
        <v>21</v>
      </c>
      <c r="T108" s="89">
        <f t="shared" si="88"/>
        <v>20</v>
      </c>
      <c r="U108" s="89">
        <f t="shared" si="88"/>
        <v>20</v>
      </c>
      <c r="V108" s="89">
        <f t="shared" si="88"/>
        <v>19</v>
      </c>
      <c r="W108" s="89">
        <f t="shared" si="88"/>
        <v>19</v>
      </c>
      <c r="X108" s="89">
        <f t="shared" si="88"/>
        <v>20</v>
      </c>
      <c r="Y108" s="89">
        <f t="shared" si="88"/>
        <v>21</v>
      </c>
      <c r="Z108" s="89">
        <f t="shared" si="88"/>
        <v>24</v>
      </c>
      <c r="AA108" s="89">
        <f t="shared" si="88"/>
        <v>138</v>
      </c>
      <c r="AB108" s="89">
        <f t="shared" si="88"/>
        <v>128</v>
      </c>
      <c r="AC108" s="89">
        <f t="shared" si="88"/>
        <v>92</v>
      </c>
      <c r="AD108" s="89">
        <f t="shared" si="88"/>
        <v>69</v>
      </c>
      <c r="AE108" s="89">
        <f t="shared" si="88"/>
        <v>49</v>
      </c>
      <c r="AF108" s="89">
        <f t="shared" si="88"/>
        <v>47</v>
      </c>
      <c r="AG108" s="89">
        <f t="shared" si="88"/>
        <v>37</v>
      </c>
      <c r="AH108" s="89">
        <f t="shared" si="88"/>
        <v>28</v>
      </c>
      <c r="AI108" s="89">
        <f t="shared" si="88"/>
        <v>21</v>
      </c>
      <c r="AJ108" s="89">
        <f t="shared" si="88"/>
        <v>19</v>
      </c>
      <c r="AK108" s="89">
        <f t="shared" si="88"/>
        <v>15</v>
      </c>
      <c r="AL108" s="89">
        <f t="shared" si="88"/>
        <v>9</v>
      </c>
      <c r="AM108" s="89">
        <f t="shared" si="88"/>
        <v>6</v>
      </c>
      <c r="AN108" s="89">
        <f t="shared" si="88"/>
        <v>1</v>
      </c>
      <c r="AO108" s="89">
        <f t="shared" si="88"/>
        <v>12</v>
      </c>
      <c r="AP108" s="89">
        <f t="shared" si="88"/>
        <v>12</v>
      </c>
      <c r="AQ108" s="89">
        <f t="shared" si="88"/>
        <v>25</v>
      </c>
      <c r="AR108" s="89">
        <f t="shared" si="88"/>
        <v>534</v>
      </c>
      <c r="AS108" s="89">
        <f t="shared" si="88"/>
        <v>48</v>
      </c>
      <c r="AT108" s="89">
        <f t="shared" si="88"/>
        <v>48</v>
      </c>
      <c r="AU108" s="89">
        <f t="shared" si="88"/>
        <v>275</v>
      </c>
      <c r="AV108" s="89">
        <f t="shared" si="88"/>
        <v>29</v>
      </c>
      <c r="AW108" s="91"/>
      <c r="AX108" s="91"/>
    </row>
    <row r="109" spans="1:50" x14ac:dyDescent="0.25">
      <c r="A109" s="84"/>
      <c r="B109" s="85"/>
      <c r="C109" s="97">
        <f>+F44-C110</f>
        <v>0</v>
      </c>
      <c r="D109" s="86"/>
      <c r="E109" s="86"/>
      <c r="F109" s="87"/>
      <c r="G109" s="97">
        <f>+G44-G110</f>
        <v>0</v>
      </c>
      <c r="H109" s="97">
        <f t="shared" ref="H109:AU109" si="89">+H44-H110</f>
        <v>0</v>
      </c>
      <c r="I109" s="97">
        <f t="shared" si="89"/>
        <v>0</v>
      </c>
      <c r="J109" s="97">
        <f t="shared" si="89"/>
        <v>0</v>
      </c>
      <c r="K109" s="97">
        <f t="shared" si="89"/>
        <v>0</v>
      </c>
      <c r="L109" s="97">
        <f t="shared" si="89"/>
        <v>0</v>
      </c>
      <c r="M109" s="97">
        <f t="shared" si="89"/>
        <v>0</v>
      </c>
      <c r="N109" s="97">
        <f t="shared" si="89"/>
        <v>0</v>
      </c>
      <c r="O109" s="97">
        <f t="shared" si="89"/>
        <v>0</v>
      </c>
      <c r="P109" s="97">
        <f t="shared" si="89"/>
        <v>0</v>
      </c>
      <c r="Q109" s="97">
        <f t="shared" si="89"/>
        <v>0</v>
      </c>
      <c r="R109" s="97">
        <f t="shared" si="89"/>
        <v>0</v>
      </c>
      <c r="S109" s="97">
        <f t="shared" si="89"/>
        <v>0</v>
      </c>
      <c r="T109" s="97">
        <f t="shared" si="89"/>
        <v>0</v>
      </c>
      <c r="U109" s="97">
        <f t="shared" si="89"/>
        <v>0</v>
      </c>
      <c r="V109" s="97">
        <f t="shared" si="89"/>
        <v>0</v>
      </c>
      <c r="W109" s="97">
        <f t="shared" si="89"/>
        <v>0</v>
      </c>
      <c r="X109" s="97">
        <f t="shared" si="89"/>
        <v>0</v>
      </c>
      <c r="Y109" s="97">
        <f t="shared" si="89"/>
        <v>0</v>
      </c>
      <c r="Z109" s="97">
        <f t="shared" si="89"/>
        <v>0</v>
      </c>
      <c r="AA109" s="97">
        <f t="shared" si="89"/>
        <v>0</v>
      </c>
      <c r="AB109" s="97">
        <f t="shared" si="89"/>
        <v>0</v>
      </c>
      <c r="AC109" s="97">
        <f t="shared" si="89"/>
        <v>0</v>
      </c>
      <c r="AD109" s="97">
        <f t="shared" si="89"/>
        <v>0</v>
      </c>
      <c r="AE109" s="97">
        <f t="shared" si="89"/>
        <v>0</v>
      </c>
      <c r="AF109" s="97">
        <f t="shared" si="89"/>
        <v>0</v>
      </c>
      <c r="AG109" s="97">
        <f t="shared" si="89"/>
        <v>0</v>
      </c>
      <c r="AH109" s="97">
        <f t="shared" si="89"/>
        <v>0</v>
      </c>
      <c r="AI109" s="97">
        <f t="shared" si="89"/>
        <v>0</v>
      </c>
      <c r="AJ109" s="97">
        <f t="shared" si="89"/>
        <v>0</v>
      </c>
      <c r="AK109" s="97">
        <f t="shared" si="89"/>
        <v>0</v>
      </c>
      <c r="AL109" s="97">
        <f t="shared" si="89"/>
        <v>0</v>
      </c>
      <c r="AM109" s="97">
        <f t="shared" si="89"/>
        <v>0</v>
      </c>
      <c r="AN109" s="97">
        <f t="shared" si="89"/>
        <v>0</v>
      </c>
      <c r="AO109" s="97">
        <f t="shared" si="89"/>
        <v>0</v>
      </c>
      <c r="AP109" s="97">
        <f t="shared" si="89"/>
        <v>0</v>
      </c>
      <c r="AQ109" s="97">
        <f t="shared" si="89"/>
        <v>0</v>
      </c>
      <c r="AR109" s="97">
        <f t="shared" si="89"/>
        <v>0</v>
      </c>
      <c r="AS109" s="97">
        <f t="shared" si="89"/>
        <v>0</v>
      </c>
      <c r="AT109" s="97">
        <f t="shared" si="89"/>
        <v>0</v>
      </c>
      <c r="AU109" s="97">
        <f t="shared" si="89"/>
        <v>0</v>
      </c>
      <c r="AV109" s="97">
        <f>+AV44-AV110</f>
        <v>0</v>
      </c>
      <c r="AW109" s="91"/>
      <c r="AX109" s="91"/>
    </row>
    <row r="110" spans="1:50" x14ac:dyDescent="0.25">
      <c r="A110" s="92" t="s">
        <v>142</v>
      </c>
      <c r="B110" s="93"/>
      <c r="C110" s="94">
        <f t="shared" ref="C110:AV110" si="90">SUM(C111:C113)</f>
        <v>4604</v>
      </c>
      <c r="D110" s="94">
        <f t="shared" si="90"/>
        <v>100</v>
      </c>
      <c r="E110" s="94">
        <f t="shared" si="90"/>
        <v>4604</v>
      </c>
      <c r="F110" s="104">
        <f t="shared" si="90"/>
        <v>4604</v>
      </c>
      <c r="G110" s="104">
        <f t="shared" si="90"/>
        <v>138</v>
      </c>
      <c r="H110" s="104">
        <f t="shared" si="90"/>
        <v>131</v>
      </c>
      <c r="I110" s="104">
        <f t="shared" si="90"/>
        <v>124</v>
      </c>
      <c r="J110" s="104">
        <f t="shared" si="90"/>
        <v>118</v>
      </c>
      <c r="K110" s="104">
        <f t="shared" si="90"/>
        <v>116</v>
      </c>
      <c r="L110" s="104">
        <f t="shared" si="90"/>
        <v>116</v>
      </c>
      <c r="M110" s="104">
        <f t="shared" si="90"/>
        <v>116</v>
      </c>
      <c r="N110" s="104">
        <f t="shared" si="90"/>
        <v>117</v>
      </c>
      <c r="O110" s="104">
        <f t="shared" si="90"/>
        <v>116</v>
      </c>
      <c r="P110" s="104">
        <f t="shared" si="90"/>
        <v>120</v>
      </c>
      <c r="Q110" s="104">
        <f t="shared" si="90"/>
        <v>121</v>
      </c>
      <c r="R110" s="104">
        <f t="shared" si="90"/>
        <v>125</v>
      </c>
      <c r="S110" s="104">
        <f t="shared" si="90"/>
        <v>125</v>
      </c>
      <c r="T110" s="104">
        <f t="shared" si="90"/>
        <v>123</v>
      </c>
      <c r="U110" s="104">
        <f t="shared" si="90"/>
        <v>114</v>
      </c>
      <c r="V110" s="104">
        <f t="shared" si="90"/>
        <v>108</v>
      </c>
      <c r="W110" s="104">
        <f t="shared" si="90"/>
        <v>101</v>
      </c>
      <c r="X110" s="104">
        <f t="shared" si="90"/>
        <v>94</v>
      </c>
      <c r="Y110" s="104">
        <f t="shared" si="90"/>
        <v>86</v>
      </c>
      <c r="Z110" s="104">
        <f t="shared" si="90"/>
        <v>78</v>
      </c>
      <c r="AA110" s="104">
        <f t="shared" si="90"/>
        <v>302</v>
      </c>
      <c r="AB110" s="104">
        <f t="shared" si="90"/>
        <v>299</v>
      </c>
      <c r="AC110" s="104">
        <f t="shared" si="90"/>
        <v>364</v>
      </c>
      <c r="AD110" s="104">
        <f t="shared" si="90"/>
        <v>289</v>
      </c>
      <c r="AE110" s="104">
        <f t="shared" si="90"/>
        <v>225</v>
      </c>
      <c r="AF110" s="104">
        <f t="shared" si="90"/>
        <v>173</v>
      </c>
      <c r="AG110" s="104">
        <f t="shared" si="90"/>
        <v>141</v>
      </c>
      <c r="AH110" s="104">
        <f t="shared" si="90"/>
        <v>108</v>
      </c>
      <c r="AI110" s="104">
        <f t="shared" si="90"/>
        <v>124</v>
      </c>
      <c r="AJ110" s="104">
        <f t="shared" si="90"/>
        <v>115</v>
      </c>
      <c r="AK110" s="104">
        <f t="shared" si="90"/>
        <v>91</v>
      </c>
      <c r="AL110" s="104">
        <f t="shared" si="90"/>
        <v>48</v>
      </c>
      <c r="AM110" s="104">
        <f t="shared" si="90"/>
        <v>38</v>
      </c>
      <c r="AN110" s="104">
        <f t="shared" si="90"/>
        <v>1</v>
      </c>
      <c r="AO110" s="104">
        <f t="shared" si="90"/>
        <v>70</v>
      </c>
      <c r="AP110" s="104">
        <f t="shared" si="90"/>
        <v>68</v>
      </c>
      <c r="AQ110" s="104">
        <f t="shared" si="90"/>
        <v>107</v>
      </c>
      <c r="AR110" s="104">
        <f t="shared" si="90"/>
        <v>2248</v>
      </c>
      <c r="AS110" s="104">
        <f t="shared" si="90"/>
        <v>345</v>
      </c>
      <c r="AT110" s="104">
        <f t="shared" si="90"/>
        <v>238</v>
      </c>
      <c r="AU110" s="104">
        <f t="shared" si="90"/>
        <v>959</v>
      </c>
      <c r="AV110" s="105">
        <f t="shared" si="90"/>
        <v>144</v>
      </c>
      <c r="AW110" s="79"/>
      <c r="AX110" s="79"/>
    </row>
    <row r="111" spans="1:50" x14ac:dyDescent="0.25">
      <c r="A111" s="84" t="s">
        <v>143</v>
      </c>
      <c r="B111" s="85" t="s">
        <v>144</v>
      </c>
      <c r="C111" s="121">
        <v>2780</v>
      </c>
      <c r="D111" s="86">
        <f>+C111*100/$C$110</f>
        <v>60.382276281494356</v>
      </c>
      <c r="E111" s="86">
        <f>ROUND($F$44*D111/100,0)</f>
        <v>2780</v>
      </c>
      <c r="F111" s="87">
        <f>SUM(G111:AM111)</f>
        <v>2780</v>
      </c>
      <c r="G111" s="89">
        <v>84</v>
      </c>
      <c r="H111" s="89">
        <f t="shared" ref="H111:AV111" si="91">ROUND($E$111*H51/100,0)</f>
        <v>79</v>
      </c>
      <c r="I111" s="89">
        <v>74</v>
      </c>
      <c r="J111" s="89">
        <v>72</v>
      </c>
      <c r="K111" s="89">
        <f t="shared" si="91"/>
        <v>70</v>
      </c>
      <c r="L111" s="89">
        <f t="shared" si="91"/>
        <v>70</v>
      </c>
      <c r="M111" s="89">
        <f t="shared" si="91"/>
        <v>70</v>
      </c>
      <c r="N111" s="89">
        <f t="shared" si="91"/>
        <v>71</v>
      </c>
      <c r="O111" s="89">
        <f t="shared" si="91"/>
        <v>70</v>
      </c>
      <c r="P111" s="89">
        <f t="shared" si="91"/>
        <v>72</v>
      </c>
      <c r="Q111" s="89">
        <f t="shared" si="91"/>
        <v>73</v>
      </c>
      <c r="R111" s="89">
        <f t="shared" si="91"/>
        <v>75</v>
      </c>
      <c r="S111" s="89">
        <f t="shared" si="91"/>
        <v>75</v>
      </c>
      <c r="T111" s="89">
        <v>75</v>
      </c>
      <c r="U111" s="89">
        <v>68</v>
      </c>
      <c r="V111" s="89">
        <v>66</v>
      </c>
      <c r="W111" s="89">
        <f t="shared" si="91"/>
        <v>61</v>
      </c>
      <c r="X111" s="89">
        <v>56</v>
      </c>
      <c r="Y111" s="89">
        <f t="shared" si="91"/>
        <v>52</v>
      </c>
      <c r="Z111" s="89">
        <v>48</v>
      </c>
      <c r="AA111" s="89">
        <f t="shared" si="91"/>
        <v>182</v>
      </c>
      <c r="AB111" s="89">
        <f t="shared" si="91"/>
        <v>181</v>
      </c>
      <c r="AC111" s="89">
        <f t="shared" si="91"/>
        <v>220</v>
      </c>
      <c r="AD111" s="89">
        <f t="shared" si="91"/>
        <v>175</v>
      </c>
      <c r="AE111" s="89">
        <f t="shared" si="91"/>
        <v>136</v>
      </c>
      <c r="AF111" s="89">
        <v>105</v>
      </c>
      <c r="AG111" s="89">
        <f t="shared" si="91"/>
        <v>85</v>
      </c>
      <c r="AH111" s="89">
        <v>66</v>
      </c>
      <c r="AI111" s="89">
        <v>74</v>
      </c>
      <c r="AJ111" s="89">
        <f t="shared" si="91"/>
        <v>69</v>
      </c>
      <c r="AK111" s="89">
        <f t="shared" si="91"/>
        <v>55</v>
      </c>
      <c r="AL111" s="89">
        <f t="shared" si="91"/>
        <v>29</v>
      </c>
      <c r="AM111" s="89">
        <v>22</v>
      </c>
      <c r="AN111" s="89">
        <f t="shared" si="91"/>
        <v>1</v>
      </c>
      <c r="AO111" s="89">
        <f t="shared" si="91"/>
        <v>42</v>
      </c>
      <c r="AP111" s="89">
        <v>42</v>
      </c>
      <c r="AQ111" s="89">
        <f t="shared" si="91"/>
        <v>65</v>
      </c>
      <c r="AR111" s="89">
        <v>1358</v>
      </c>
      <c r="AS111" s="89">
        <v>209</v>
      </c>
      <c r="AT111" s="89">
        <f t="shared" si="91"/>
        <v>144</v>
      </c>
      <c r="AU111" s="89">
        <f t="shared" si="91"/>
        <v>579</v>
      </c>
      <c r="AV111" s="89">
        <f t="shared" si="91"/>
        <v>87</v>
      </c>
      <c r="AW111" s="91"/>
      <c r="AX111" s="91"/>
    </row>
    <row r="112" spans="1:50" x14ac:dyDescent="0.25">
      <c r="A112" s="84" t="s">
        <v>145</v>
      </c>
      <c r="B112" s="85" t="s">
        <v>146</v>
      </c>
      <c r="C112" s="121">
        <f>20+894</f>
        <v>914</v>
      </c>
      <c r="D112" s="86">
        <f>+C112*100/$C$110</f>
        <v>19.852302345786274</v>
      </c>
      <c r="E112" s="86">
        <f>ROUND($F$44*D112/100,0)</f>
        <v>914</v>
      </c>
      <c r="F112" s="87">
        <f>SUM(G112:AM112)</f>
        <v>913</v>
      </c>
      <c r="G112" s="89">
        <f>ROUND($E$112*G51/100,0)</f>
        <v>27</v>
      </c>
      <c r="H112" s="89">
        <f t="shared" ref="H112:AV112" si="92">ROUND($E$112*H51/100,0)</f>
        <v>26</v>
      </c>
      <c r="I112" s="89">
        <f t="shared" si="92"/>
        <v>25</v>
      </c>
      <c r="J112" s="89">
        <f t="shared" si="92"/>
        <v>23</v>
      </c>
      <c r="K112" s="89">
        <f t="shared" si="92"/>
        <v>23</v>
      </c>
      <c r="L112" s="89">
        <f t="shared" si="92"/>
        <v>23</v>
      </c>
      <c r="M112" s="89">
        <f t="shared" si="92"/>
        <v>23</v>
      </c>
      <c r="N112" s="89">
        <f t="shared" si="92"/>
        <v>23</v>
      </c>
      <c r="O112" s="89">
        <f t="shared" si="92"/>
        <v>23</v>
      </c>
      <c r="P112" s="89">
        <f t="shared" si="92"/>
        <v>24</v>
      </c>
      <c r="Q112" s="89">
        <f t="shared" si="92"/>
        <v>24</v>
      </c>
      <c r="R112" s="89">
        <f t="shared" si="92"/>
        <v>25</v>
      </c>
      <c r="S112" s="89">
        <f t="shared" si="92"/>
        <v>25</v>
      </c>
      <c r="T112" s="89">
        <f t="shared" si="92"/>
        <v>24</v>
      </c>
      <c r="U112" s="89">
        <f t="shared" si="92"/>
        <v>23</v>
      </c>
      <c r="V112" s="89">
        <f t="shared" si="92"/>
        <v>21</v>
      </c>
      <c r="W112" s="89">
        <f t="shared" si="92"/>
        <v>20</v>
      </c>
      <c r="X112" s="89">
        <f t="shared" si="92"/>
        <v>19</v>
      </c>
      <c r="Y112" s="89">
        <f t="shared" si="92"/>
        <v>17</v>
      </c>
      <c r="Z112" s="89">
        <f t="shared" si="92"/>
        <v>15</v>
      </c>
      <c r="AA112" s="89">
        <f t="shared" si="92"/>
        <v>60</v>
      </c>
      <c r="AB112" s="89">
        <f t="shared" si="92"/>
        <v>59</v>
      </c>
      <c r="AC112" s="89">
        <f t="shared" si="92"/>
        <v>72</v>
      </c>
      <c r="AD112" s="89">
        <f t="shared" si="92"/>
        <v>57</v>
      </c>
      <c r="AE112" s="89">
        <f t="shared" si="92"/>
        <v>45</v>
      </c>
      <c r="AF112" s="89">
        <f t="shared" si="92"/>
        <v>34</v>
      </c>
      <c r="AG112" s="89">
        <f t="shared" si="92"/>
        <v>28</v>
      </c>
      <c r="AH112" s="89">
        <f t="shared" si="92"/>
        <v>21</v>
      </c>
      <c r="AI112" s="89">
        <f t="shared" si="92"/>
        <v>25</v>
      </c>
      <c r="AJ112" s="89">
        <f t="shared" si="92"/>
        <v>23</v>
      </c>
      <c r="AK112" s="89">
        <f t="shared" si="92"/>
        <v>18</v>
      </c>
      <c r="AL112" s="89">
        <f t="shared" si="92"/>
        <v>10</v>
      </c>
      <c r="AM112" s="89">
        <f t="shared" si="92"/>
        <v>8</v>
      </c>
      <c r="AN112" s="89">
        <f t="shared" si="92"/>
        <v>0</v>
      </c>
      <c r="AO112" s="89">
        <f t="shared" si="92"/>
        <v>14</v>
      </c>
      <c r="AP112" s="89">
        <f t="shared" si="92"/>
        <v>13</v>
      </c>
      <c r="AQ112" s="89">
        <f t="shared" si="92"/>
        <v>21</v>
      </c>
      <c r="AR112" s="89">
        <f t="shared" si="92"/>
        <v>446</v>
      </c>
      <c r="AS112" s="89">
        <f t="shared" si="92"/>
        <v>68</v>
      </c>
      <c r="AT112" s="89">
        <f t="shared" si="92"/>
        <v>47</v>
      </c>
      <c r="AU112" s="89">
        <f t="shared" si="92"/>
        <v>190</v>
      </c>
      <c r="AV112" s="89">
        <f t="shared" si="92"/>
        <v>29</v>
      </c>
      <c r="AW112" s="91"/>
      <c r="AX112" s="91"/>
    </row>
    <row r="113" spans="1:50" x14ac:dyDescent="0.25">
      <c r="A113" s="84" t="s">
        <v>145</v>
      </c>
      <c r="B113" s="85" t="s">
        <v>147</v>
      </c>
      <c r="C113" s="121">
        <f>20+890</f>
        <v>910</v>
      </c>
      <c r="D113" s="86">
        <f>+C113*100/$C$110</f>
        <v>19.765421372719373</v>
      </c>
      <c r="E113" s="86">
        <f>ROUND($F$44*D113/100,0)</f>
        <v>910</v>
      </c>
      <c r="F113" s="87">
        <f>SUM(G113:AM113)</f>
        <v>911</v>
      </c>
      <c r="G113" s="89">
        <f t="shared" ref="G113:AV113" si="93">ROUND($E$113*G51/100,0)</f>
        <v>27</v>
      </c>
      <c r="H113" s="89">
        <f t="shared" si="93"/>
        <v>26</v>
      </c>
      <c r="I113" s="89">
        <f t="shared" si="93"/>
        <v>25</v>
      </c>
      <c r="J113" s="89">
        <f t="shared" si="93"/>
        <v>23</v>
      </c>
      <c r="K113" s="89">
        <f t="shared" si="93"/>
        <v>23</v>
      </c>
      <c r="L113" s="89">
        <f t="shared" si="93"/>
        <v>23</v>
      </c>
      <c r="M113" s="89">
        <f t="shared" si="93"/>
        <v>23</v>
      </c>
      <c r="N113" s="89">
        <f t="shared" si="93"/>
        <v>23</v>
      </c>
      <c r="O113" s="89">
        <f t="shared" si="93"/>
        <v>23</v>
      </c>
      <c r="P113" s="89">
        <f t="shared" si="93"/>
        <v>24</v>
      </c>
      <c r="Q113" s="89">
        <f t="shared" si="93"/>
        <v>24</v>
      </c>
      <c r="R113" s="89">
        <f t="shared" si="93"/>
        <v>25</v>
      </c>
      <c r="S113" s="89">
        <f t="shared" si="93"/>
        <v>25</v>
      </c>
      <c r="T113" s="89">
        <f t="shared" si="93"/>
        <v>24</v>
      </c>
      <c r="U113" s="89">
        <f t="shared" si="93"/>
        <v>23</v>
      </c>
      <c r="V113" s="89">
        <f t="shared" si="93"/>
        <v>21</v>
      </c>
      <c r="W113" s="89">
        <f t="shared" si="93"/>
        <v>20</v>
      </c>
      <c r="X113" s="89">
        <f t="shared" si="93"/>
        <v>19</v>
      </c>
      <c r="Y113" s="89">
        <f t="shared" si="93"/>
        <v>17</v>
      </c>
      <c r="Z113" s="89">
        <f t="shared" si="93"/>
        <v>15</v>
      </c>
      <c r="AA113" s="89">
        <f t="shared" si="93"/>
        <v>60</v>
      </c>
      <c r="AB113" s="89">
        <f t="shared" si="93"/>
        <v>59</v>
      </c>
      <c r="AC113" s="89">
        <f t="shared" si="93"/>
        <v>72</v>
      </c>
      <c r="AD113" s="89">
        <f t="shared" si="93"/>
        <v>57</v>
      </c>
      <c r="AE113" s="89">
        <f t="shared" si="93"/>
        <v>44</v>
      </c>
      <c r="AF113" s="89">
        <f t="shared" si="93"/>
        <v>34</v>
      </c>
      <c r="AG113" s="89">
        <f t="shared" si="93"/>
        <v>28</v>
      </c>
      <c r="AH113" s="89">
        <f t="shared" si="93"/>
        <v>21</v>
      </c>
      <c r="AI113" s="89">
        <f t="shared" si="93"/>
        <v>25</v>
      </c>
      <c r="AJ113" s="89">
        <f t="shared" si="93"/>
        <v>23</v>
      </c>
      <c r="AK113" s="89">
        <f t="shared" si="93"/>
        <v>18</v>
      </c>
      <c r="AL113" s="89">
        <f t="shared" si="93"/>
        <v>9</v>
      </c>
      <c r="AM113" s="89">
        <f t="shared" si="93"/>
        <v>8</v>
      </c>
      <c r="AN113" s="89">
        <f t="shared" si="93"/>
        <v>0</v>
      </c>
      <c r="AO113" s="89">
        <f t="shared" si="93"/>
        <v>14</v>
      </c>
      <c r="AP113" s="89">
        <f t="shared" si="93"/>
        <v>13</v>
      </c>
      <c r="AQ113" s="89">
        <f t="shared" si="93"/>
        <v>21</v>
      </c>
      <c r="AR113" s="89">
        <f t="shared" si="93"/>
        <v>444</v>
      </c>
      <c r="AS113" s="89">
        <f t="shared" si="93"/>
        <v>68</v>
      </c>
      <c r="AT113" s="89">
        <f t="shared" si="93"/>
        <v>47</v>
      </c>
      <c r="AU113" s="89">
        <f t="shared" si="93"/>
        <v>190</v>
      </c>
      <c r="AV113" s="89">
        <f t="shared" si="93"/>
        <v>28</v>
      </c>
      <c r="AW113" s="91"/>
      <c r="AX113" s="91"/>
    </row>
    <row r="114" spans="1:50" x14ac:dyDescent="0.25">
      <c r="A114" s="84"/>
      <c r="B114" s="85">
        <f>+C114/6</f>
        <v>0</v>
      </c>
      <c r="C114" s="97">
        <f>+F41-C115</f>
        <v>0</v>
      </c>
      <c r="D114" s="86"/>
      <c r="E114" s="86"/>
      <c r="F114" s="87"/>
      <c r="G114" s="97">
        <f>+G41-G115</f>
        <v>0</v>
      </c>
      <c r="H114" s="97">
        <f t="shared" ref="H114:AU114" si="94">+H41-H115</f>
        <v>0</v>
      </c>
      <c r="I114" s="97">
        <f t="shared" si="94"/>
        <v>0</v>
      </c>
      <c r="J114" s="97">
        <f t="shared" si="94"/>
        <v>0</v>
      </c>
      <c r="K114" s="97">
        <f t="shared" si="94"/>
        <v>0</v>
      </c>
      <c r="L114" s="97">
        <f t="shared" si="94"/>
        <v>0</v>
      </c>
      <c r="M114" s="97">
        <f t="shared" si="94"/>
        <v>0</v>
      </c>
      <c r="N114" s="97">
        <f t="shared" si="94"/>
        <v>0</v>
      </c>
      <c r="O114" s="97">
        <f t="shared" si="94"/>
        <v>0</v>
      </c>
      <c r="P114" s="97">
        <f t="shared" si="94"/>
        <v>0</v>
      </c>
      <c r="Q114" s="97">
        <f t="shared" si="94"/>
        <v>0</v>
      </c>
      <c r="R114" s="97">
        <f t="shared" si="94"/>
        <v>0</v>
      </c>
      <c r="S114" s="97">
        <f t="shared" si="94"/>
        <v>0</v>
      </c>
      <c r="T114" s="97">
        <f t="shared" si="94"/>
        <v>0</v>
      </c>
      <c r="U114" s="97">
        <f t="shared" si="94"/>
        <v>0</v>
      </c>
      <c r="V114" s="97">
        <f t="shared" si="94"/>
        <v>0</v>
      </c>
      <c r="W114" s="97">
        <f t="shared" si="94"/>
        <v>0</v>
      </c>
      <c r="X114" s="97">
        <f t="shared" si="94"/>
        <v>0</v>
      </c>
      <c r="Y114" s="97">
        <f t="shared" si="94"/>
        <v>0</v>
      </c>
      <c r="Z114" s="97">
        <f t="shared" si="94"/>
        <v>0</v>
      </c>
      <c r="AA114" s="97">
        <f t="shared" si="94"/>
        <v>0</v>
      </c>
      <c r="AB114" s="97">
        <f t="shared" si="94"/>
        <v>0</v>
      </c>
      <c r="AC114" s="97">
        <f t="shared" si="94"/>
        <v>0</v>
      </c>
      <c r="AD114" s="97">
        <f t="shared" si="94"/>
        <v>0</v>
      </c>
      <c r="AE114" s="97">
        <f t="shared" si="94"/>
        <v>0</v>
      </c>
      <c r="AF114" s="97">
        <f t="shared" si="94"/>
        <v>0</v>
      </c>
      <c r="AG114" s="97">
        <f t="shared" si="94"/>
        <v>0</v>
      </c>
      <c r="AH114" s="97">
        <f t="shared" si="94"/>
        <v>0</v>
      </c>
      <c r="AI114" s="97">
        <f t="shared" si="94"/>
        <v>0</v>
      </c>
      <c r="AJ114" s="97">
        <f t="shared" si="94"/>
        <v>0</v>
      </c>
      <c r="AK114" s="97">
        <f t="shared" si="94"/>
        <v>0</v>
      </c>
      <c r="AL114" s="97">
        <f t="shared" si="94"/>
        <v>0</v>
      </c>
      <c r="AM114" s="97">
        <f t="shared" si="94"/>
        <v>0</v>
      </c>
      <c r="AN114" s="97">
        <f t="shared" si="94"/>
        <v>0</v>
      </c>
      <c r="AO114" s="97">
        <f t="shared" si="94"/>
        <v>0</v>
      </c>
      <c r="AP114" s="97">
        <f t="shared" si="94"/>
        <v>0</v>
      </c>
      <c r="AQ114" s="97">
        <f t="shared" si="94"/>
        <v>0</v>
      </c>
      <c r="AR114" s="97">
        <f t="shared" si="94"/>
        <v>0</v>
      </c>
      <c r="AS114" s="97">
        <f t="shared" si="94"/>
        <v>0</v>
      </c>
      <c r="AT114" s="97">
        <f t="shared" si="94"/>
        <v>0</v>
      </c>
      <c r="AU114" s="97">
        <f t="shared" si="94"/>
        <v>0</v>
      </c>
      <c r="AV114" s="97">
        <f>+AV41-AV115</f>
        <v>0</v>
      </c>
      <c r="AW114" s="91"/>
      <c r="AX114" s="91"/>
    </row>
    <row r="115" spans="1:50" x14ac:dyDescent="0.25">
      <c r="A115" s="92" t="s">
        <v>148</v>
      </c>
      <c r="B115" s="93"/>
      <c r="C115" s="94">
        <f t="shared" ref="C115:AV115" si="95">SUM(C116:C121)</f>
        <v>2312</v>
      </c>
      <c r="D115" s="94">
        <f t="shared" si="95"/>
        <v>100</v>
      </c>
      <c r="E115" s="94">
        <f t="shared" si="95"/>
        <v>2312</v>
      </c>
      <c r="F115" s="104">
        <f t="shared" si="95"/>
        <v>2312</v>
      </c>
      <c r="G115" s="104">
        <f t="shared" si="95"/>
        <v>47</v>
      </c>
      <c r="H115" s="104">
        <f t="shared" si="95"/>
        <v>41</v>
      </c>
      <c r="I115" s="104">
        <f t="shared" si="95"/>
        <v>39</v>
      </c>
      <c r="J115" s="104">
        <f t="shared" si="95"/>
        <v>37</v>
      </c>
      <c r="K115" s="104">
        <f t="shared" si="95"/>
        <v>34</v>
      </c>
      <c r="L115" s="104">
        <f t="shared" si="95"/>
        <v>34</v>
      </c>
      <c r="M115" s="104">
        <f t="shared" si="95"/>
        <v>34</v>
      </c>
      <c r="N115" s="104">
        <f t="shared" si="95"/>
        <v>37</v>
      </c>
      <c r="O115" s="104">
        <f t="shared" si="95"/>
        <v>38</v>
      </c>
      <c r="P115" s="104">
        <f t="shared" si="95"/>
        <v>36</v>
      </c>
      <c r="Q115" s="104">
        <f t="shared" si="95"/>
        <v>40</v>
      </c>
      <c r="R115" s="104">
        <f t="shared" si="95"/>
        <v>42</v>
      </c>
      <c r="S115" s="104">
        <f t="shared" si="95"/>
        <v>43</v>
      </c>
      <c r="T115" s="104">
        <f t="shared" si="95"/>
        <v>43</v>
      </c>
      <c r="U115" s="104">
        <f t="shared" si="95"/>
        <v>41</v>
      </c>
      <c r="V115" s="104">
        <f t="shared" si="95"/>
        <v>44</v>
      </c>
      <c r="W115" s="104">
        <f t="shared" si="95"/>
        <v>44</v>
      </c>
      <c r="X115" s="104">
        <f t="shared" si="95"/>
        <v>44</v>
      </c>
      <c r="Y115" s="104">
        <f t="shared" si="95"/>
        <v>42</v>
      </c>
      <c r="Z115" s="104">
        <f t="shared" si="95"/>
        <v>37</v>
      </c>
      <c r="AA115" s="104">
        <f t="shared" si="95"/>
        <v>175</v>
      </c>
      <c r="AB115" s="104">
        <f t="shared" si="95"/>
        <v>169</v>
      </c>
      <c r="AC115" s="104">
        <f t="shared" si="95"/>
        <v>166</v>
      </c>
      <c r="AD115" s="104">
        <f t="shared" si="95"/>
        <v>145</v>
      </c>
      <c r="AE115" s="104">
        <f t="shared" si="95"/>
        <v>130</v>
      </c>
      <c r="AF115" s="104">
        <f t="shared" si="95"/>
        <v>119</v>
      </c>
      <c r="AG115" s="104">
        <f t="shared" si="95"/>
        <v>97</v>
      </c>
      <c r="AH115" s="104">
        <f t="shared" si="95"/>
        <v>92</v>
      </c>
      <c r="AI115" s="104">
        <f t="shared" si="95"/>
        <v>107</v>
      </c>
      <c r="AJ115" s="104">
        <f t="shared" si="95"/>
        <v>90</v>
      </c>
      <c r="AK115" s="104">
        <f t="shared" si="95"/>
        <v>89</v>
      </c>
      <c r="AL115" s="104">
        <f t="shared" si="95"/>
        <v>67</v>
      </c>
      <c r="AM115" s="104">
        <f t="shared" si="95"/>
        <v>69</v>
      </c>
      <c r="AN115" s="104">
        <f t="shared" si="95"/>
        <v>3</v>
      </c>
      <c r="AO115" s="104">
        <f t="shared" si="95"/>
        <v>26</v>
      </c>
      <c r="AP115" s="104">
        <f t="shared" si="95"/>
        <v>21</v>
      </c>
      <c r="AQ115" s="104">
        <f t="shared" si="95"/>
        <v>52</v>
      </c>
      <c r="AR115" s="104">
        <f t="shared" si="95"/>
        <v>1129</v>
      </c>
      <c r="AS115" s="104">
        <f t="shared" si="95"/>
        <v>177</v>
      </c>
      <c r="AT115" s="104">
        <f t="shared" si="95"/>
        <v>111</v>
      </c>
      <c r="AU115" s="104">
        <f t="shared" si="95"/>
        <v>494</v>
      </c>
      <c r="AV115" s="105">
        <f t="shared" si="95"/>
        <v>61</v>
      </c>
      <c r="AW115" s="79"/>
      <c r="AX115" s="79"/>
    </row>
    <row r="116" spans="1:50" x14ac:dyDescent="0.25">
      <c r="A116" s="84" t="s">
        <v>149</v>
      </c>
      <c r="B116" s="85" t="s">
        <v>150</v>
      </c>
      <c r="C116" s="121">
        <f>4+506</f>
        <v>510</v>
      </c>
      <c r="D116" s="86">
        <f>+C116*100/$C$115</f>
        <v>22.058823529411764</v>
      </c>
      <c r="E116" s="86">
        <f t="shared" ref="E116:E121" si="96">ROUND($F$41*D116/100,0)</f>
        <v>510</v>
      </c>
      <c r="F116" s="87">
        <f t="shared" ref="F116:F121" si="97">SUM(G116:AM116)</f>
        <v>509</v>
      </c>
      <c r="G116" s="89">
        <f t="shared" ref="G116:AV116" si="98">ROUND($E$116*G48/100,0)</f>
        <v>10</v>
      </c>
      <c r="H116" s="89">
        <v>8</v>
      </c>
      <c r="I116" s="89">
        <f t="shared" si="98"/>
        <v>9</v>
      </c>
      <c r="J116" s="89">
        <f t="shared" si="98"/>
        <v>8</v>
      </c>
      <c r="K116" s="89">
        <v>7</v>
      </c>
      <c r="L116" s="89">
        <v>7</v>
      </c>
      <c r="M116" s="89">
        <v>7</v>
      </c>
      <c r="N116" s="89">
        <f t="shared" si="98"/>
        <v>8</v>
      </c>
      <c r="O116" s="89">
        <v>9</v>
      </c>
      <c r="P116" s="89">
        <v>9</v>
      </c>
      <c r="Q116" s="89">
        <v>8</v>
      </c>
      <c r="R116" s="89">
        <f t="shared" si="98"/>
        <v>9</v>
      </c>
      <c r="S116" s="89">
        <v>10</v>
      </c>
      <c r="T116" s="89">
        <v>10</v>
      </c>
      <c r="U116" s="89">
        <v>8</v>
      </c>
      <c r="V116" s="89">
        <f t="shared" si="98"/>
        <v>10</v>
      </c>
      <c r="W116" s="89">
        <f t="shared" si="98"/>
        <v>10</v>
      </c>
      <c r="X116" s="89">
        <f t="shared" si="98"/>
        <v>10</v>
      </c>
      <c r="Y116" s="89">
        <f t="shared" si="98"/>
        <v>9</v>
      </c>
      <c r="Z116" s="89">
        <f t="shared" si="98"/>
        <v>8</v>
      </c>
      <c r="AA116" s="89">
        <f t="shared" si="98"/>
        <v>39</v>
      </c>
      <c r="AB116" s="89">
        <v>38</v>
      </c>
      <c r="AC116" s="89">
        <f t="shared" si="98"/>
        <v>37</v>
      </c>
      <c r="AD116" s="89">
        <f t="shared" si="98"/>
        <v>32</v>
      </c>
      <c r="AE116" s="89">
        <v>28</v>
      </c>
      <c r="AF116" s="89">
        <f t="shared" si="98"/>
        <v>26</v>
      </c>
      <c r="AG116" s="89">
        <f t="shared" si="98"/>
        <v>21</v>
      </c>
      <c r="AH116" s="89">
        <f t="shared" si="98"/>
        <v>20</v>
      </c>
      <c r="AI116" s="89">
        <f t="shared" si="98"/>
        <v>24</v>
      </c>
      <c r="AJ116" s="89">
        <v>19</v>
      </c>
      <c r="AK116" s="89">
        <f t="shared" si="98"/>
        <v>20</v>
      </c>
      <c r="AL116" s="89">
        <f t="shared" si="98"/>
        <v>15</v>
      </c>
      <c r="AM116" s="89">
        <v>16</v>
      </c>
      <c r="AN116" s="89">
        <v>2</v>
      </c>
      <c r="AO116" s="89">
        <v>5</v>
      </c>
      <c r="AP116" s="89">
        <f t="shared" si="98"/>
        <v>5</v>
      </c>
      <c r="AQ116" s="89">
        <v>12</v>
      </c>
      <c r="AR116" s="89">
        <v>250</v>
      </c>
      <c r="AS116" s="89">
        <f t="shared" si="98"/>
        <v>39</v>
      </c>
      <c r="AT116" s="89">
        <f t="shared" si="98"/>
        <v>24</v>
      </c>
      <c r="AU116" s="89">
        <v>108</v>
      </c>
      <c r="AV116" s="89">
        <f t="shared" si="98"/>
        <v>13</v>
      </c>
      <c r="AW116" s="91"/>
      <c r="AX116" s="91"/>
    </row>
    <row r="117" spans="1:50" x14ac:dyDescent="0.25">
      <c r="A117" s="84" t="s">
        <v>151</v>
      </c>
      <c r="B117" s="85" t="s">
        <v>152</v>
      </c>
      <c r="C117" s="121">
        <v>480</v>
      </c>
      <c r="D117" s="86">
        <f t="shared" ref="D117:D121" si="99">+C117*100/$C$115</f>
        <v>20.761245674740483</v>
      </c>
      <c r="E117" s="86">
        <f t="shared" si="96"/>
        <v>480</v>
      </c>
      <c r="F117" s="87">
        <f t="shared" si="97"/>
        <v>480</v>
      </c>
      <c r="G117" s="89">
        <f>ROUND($E$117*G48/100,0)</f>
        <v>10</v>
      </c>
      <c r="H117" s="89">
        <f t="shared" ref="H117:AV117" si="100">ROUND($E$117*H48/100,0)</f>
        <v>9</v>
      </c>
      <c r="I117" s="89">
        <f t="shared" si="100"/>
        <v>8</v>
      </c>
      <c r="J117" s="89">
        <f t="shared" si="100"/>
        <v>8</v>
      </c>
      <c r="K117" s="89">
        <f t="shared" si="100"/>
        <v>7</v>
      </c>
      <c r="L117" s="89">
        <f t="shared" si="100"/>
        <v>7</v>
      </c>
      <c r="M117" s="89">
        <f t="shared" si="100"/>
        <v>7</v>
      </c>
      <c r="N117" s="89">
        <f t="shared" si="100"/>
        <v>8</v>
      </c>
      <c r="O117" s="89">
        <f t="shared" si="100"/>
        <v>8</v>
      </c>
      <c r="P117" s="89">
        <f t="shared" si="100"/>
        <v>7</v>
      </c>
      <c r="Q117" s="89">
        <f t="shared" si="100"/>
        <v>8</v>
      </c>
      <c r="R117" s="89">
        <f t="shared" si="100"/>
        <v>9</v>
      </c>
      <c r="S117" s="89">
        <f t="shared" si="100"/>
        <v>9</v>
      </c>
      <c r="T117" s="89">
        <f t="shared" si="100"/>
        <v>9</v>
      </c>
      <c r="U117" s="89">
        <f t="shared" si="100"/>
        <v>9</v>
      </c>
      <c r="V117" s="89">
        <f t="shared" si="100"/>
        <v>9</v>
      </c>
      <c r="W117" s="89">
        <f t="shared" si="100"/>
        <v>9</v>
      </c>
      <c r="X117" s="89">
        <f t="shared" si="100"/>
        <v>9</v>
      </c>
      <c r="Y117" s="89">
        <f t="shared" si="100"/>
        <v>9</v>
      </c>
      <c r="Z117" s="89">
        <f t="shared" si="100"/>
        <v>8</v>
      </c>
      <c r="AA117" s="89">
        <f t="shared" si="100"/>
        <v>36</v>
      </c>
      <c r="AB117" s="89">
        <f t="shared" si="100"/>
        <v>35</v>
      </c>
      <c r="AC117" s="89">
        <f t="shared" si="100"/>
        <v>34</v>
      </c>
      <c r="AD117" s="89">
        <f t="shared" si="100"/>
        <v>30</v>
      </c>
      <c r="AE117" s="89">
        <f t="shared" si="100"/>
        <v>27</v>
      </c>
      <c r="AF117" s="89">
        <f t="shared" si="100"/>
        <v>25</v>
      </c>
      <c r="AG117" s="89">
        <f t="shared" si="100"/>
        <v>20</v>
      </c>
      <c r="AH117" s="89">
        <f t="shared" si="100"/>
        <v>19</v>
      </c>
      <c r="AI117" s="89">
        <f t="shared" si="100"/>
        <v>22</v>
      </c>
      <c r="AJ117" s="89">
        <f t="shared" si="100"/>
        <v>19</v>
      </c>
      <c r="AK117" s="89">
        <f t="shared" si="100"/>
        <v>18</v>
      </c>
      <c r="AL117" s="89">
        <f t="shared" si="100"/>
        <v>14</v>
      </c>
      <c r="AM117" s="89">
        <f t="shared" si="100"/>
        <v>14</v>
      </c>
      <c r="AN117" s="89">
        <f t="shared" si="100"/>
        <v>1</v>
      </c>
      <c r="AO117" s="89">
        <f t="shared" si="100"/>
        <v>5</v>
      </c>
      <c r="AP117" s="89">
        <f t="shared" si="100"/>
        <v>4</v>
      </c>
      <c r="AQ117" s="89">
        <f t="shared" si="100"/>
        <v>11</v>
      </c>
      <c r="AR117" s="89">
        <f t="shared" si="100"/>
        <v>234</v>
      </c>
      <c r="AS117" s="89">
        <f t="shared" si="100"/>
        <v>37</v>
      </c>
      <c r="AT117" s="89">
        <f t="shared" si="100"/>
        <v>23</v>
      </c>
      <c r="AU117" s="89">
        <f t="shared" si="100"/>
        <v>103</v>
      </c>
      <c r="AV117" s="89">
        <f t="shared" si="100"/>
        <v>13</v>
      </c>
      <c r="AW117" s="91"/>
      <c r="AX117" s="91"/>
    </row>
    <row r="118" spans="1:50" x14ac:dyDescent="0.25">
      <c r="A118" s="84" t="s">
        <v>153</v>
      </c>
      <c r="B118" s="85" t="s">
        <v>154</v>
      </c>
      <c r="C118" s="121">
        <v>326</v>
      </c>
      <c r="D118" s="86">
        <f t="shared" si="99"/>
        <v>14.100346020761245</v>
      </c>
      <c r="E118" s="86">
        <f t="shared" si="96"/>
        <v>326</v>
      </c>
      <c r="F118" s="87">
        <f t="shared" si="97"/>
        <v>326</v>
      </c>
      <c r="G118" s="89">
        <f>ROUND($E$118*G48/100,0)</f>
        <v>7</v>
      </c>
      <c r="H118" s="89">
        <f t="shared" ref="H118:AV118" si="101">ROUND($E$118*H48/100,0)</f>
        <v>6</v>
      </c>
      <c r="I118" s="89">
        <f t="shared" si="101"/>
        <v>5</v>
      </c>
      <c r="J118" s="89">
        <f t="shared" si="101"/>
        <v>5</v>
      </c>
      <c r="K118" s="89">
        <f t="shared" si="101"/>
        <v>5</v>
      </c>
      <c r="L118" s="89">
        <f t="shared" si="101"/>
        <v>5</v>
      </c>
      <c r="M118" s="89">
        <f t="shared" si="101"/>
        <v>5</v>
      </c>
      <c r="N118" s="89">
        <f t="shared" si="101"/>
        <v>5</v>
      </c>
      <c r="O118" s="89">
        <f t="shared" si="101"/>
        <v>5</v>
      </c>
      <c r="P118" s="89">
        <f t="shared" si="101"/>
        <v>5</v>
      </c>
      <c r="Q118" s="89">
        <f t="shared" si="101"/>
        <v>6</v>
      </c>
      <c r="R118" s="89">
        <f t="shared" si="101"/>
        <v>6</v>
      </c>
      <c r="S118" s="89">
        <f t="shared" si="101"/>
        <v>6</v>
      </c>
      <c r="T118" s="89">
        <f t="shared" si="101"/>
        <v>6</v>
      </c>
      <c r="U118" s="89">
        <f t="shared" si="101"/>
        <v>6</v>
      </c>
      <c r="V118" s="89">
        <f t="shared" si="101"/>
        <v>6</v>
      </c>
      <c r="W118" s="89">
        <f t="shared" si="101"/>
        <v>6</v>
      </c>
      <c r="X118" s="89">
        <f t="shared" si="101"/>
        <v>6</v>
      </c>
      <c r="Y118" s="89">
        <f t="shared" si="101"/>
        <v>6</v>
      </c>
      <c r="Z118" s="89">
        <f t="shared" si="101"/>
        <v>5</v>
      </c>
      <c r="AA118" s="89">
        <f t="shared" si="101"/>
        <v>25</v>
      </c>
      <c r="AB118" s="89">
        <f t="shared" si="101"/>
        <v>24</v>
      </c>
      <c r="AC118" s="89">
        <f t="shared" si="101"/>
        <v>23</v>
      </c>
      <c r="AD118" s="89">
        <f t="shared" si="101"/>
        <v>20</v>
      </c>
      <c r="AE118" s="89">
        <f t="shared" si="101"/>
        <v>18</v>
      </c>
      <c r="AF118" s="89">
        <f t="shared" si="101"/>
        <v>17</v>
      </c>
      <c r="AG118" s="89">
        <f t="shared" si="101"/>
        <v>14</v>
      </c>
      <c r="AH118" s="89">
        <f t="shared" si="101"/>
        <v>13</v>
      </c>
      <c r="AI118" s="89">
        <f t="shared" si="101"/>
        <v>15</v>
      </c>
      <c r="AJ118" s="89">
        <f t="shared" si="101"/>
        <v>13</v>
      </c>
      <c r="AK118" s="89">
        <f t="shared" si="101"/>
        <v>13</v>
      </c>
      <c r="AL118" s="89">
        <f t="shared" si="101"/>
        <v>9</v>
      </c>
      <c r="AM118" s="89">
        <f t="shared" si="101"/>
        <v>10</v>
      </c>
      <c r="AN118" s="89">
        <f t="shared" si="101"/>
        <v>0</v>
      </c>
      <c r="AO118" s="89">
        <f t="shared" si="101"/>
        <v>4</v>
      </c>
      <c r="AP118" s="89">
        <f t="shared" si="101"/>
        <v>3</v>
      </c>
      <c r="AQ118" s="89">
        <f t="shared" si="101"/>
        <v>7</v>
      </c>
      <c r="AR118" s="89">
        <f t="shared" si="101"/>
        <v>159</v>
      </c>
      <c r="AS118" s="89">
        <f t="shared" si="101"/>
        <v>25</v>
      </c>
      <c r="AT118" s="89">
        <f t="shared" si="101"/>
        <v>16</v>
      </c>
      <c r="AU118" s="89">
        <f t="shared" si="101"/>
        <v>70</v>
      </c>
      <c r="AV118" s="89">
        <f t="shared" si="101"/>
        <v>9</v>
      </c>
      <c r="AW118" s="91"/>
      <c r="AX118" s="91"/>
    </row>
    <row r="119" spans="1:50" x14ac:dyDescent="0.25">
      <c r="A119" s="84" t="s">
        <v>155</v>
      </c>
      <c r="B119" s="85" t="s">
        <v>156</v>
      </c>
      <c r="C119" s="121">
        <v>318</v>
      </c>
      <c r="D119" s="86">
        <f t="shared" si="99"/>
        <v>13.754325259515571</v>
      </c>
      <c r="E119" s="86">
        <f t="shared" si="96"/>
        <v>318</v>
      </c>
      <c r="F119" s="87">
        <f t="shared" si="97"/>
        <v>318</v>
      </c>
      <c r="G119" s="89">
        <f>ROUND($E$119*G48/100,0)</f>
        <v>6</v>
      </c>
      <c r="H119" s="89">
        <f t="shared" ref="H119:AV119" si="102">ROUND($E$119*H48/100,0)</f>
        <v>6</v>
      </c>
      <c r="I119" s="89">
        <f t="shared" si="102"/>
        <v>5</v>
      </c>
      <c r="J119" s="89">
        <f t="shared" si="102"/>
        <v>5</v>
      </c>
      <c r="K119" s="89">
        <f t="shared" si="102"/>
        <v>5</v>
      </c>
      <c r="L119" s="89">
        <f t="shared" si="102"/>
        <v>5</v>
      </c>
      <c r="M119" s="89">
        <f t="shared" si="102"/>
        <v>5</v>
      </c>
      <c r="N119" s="89">
        <f t="shared" si="102"/>
        <v>5</v>
      </c>
      <c r="O119" s="89">
        <f t="shared" si="102"/>
        <v>5</v>
      </c>
      <c r="P119" s="89">
        <f t="shared" si="102"/>
        <v>5</v>
      </c>
      <c r="Q119" s="89">
        <f t="shared" si="102"/>
        <v>6</v>
      </c>
      <c r="R119" s="89">
        <f t="shared" si="102"/>
        <v>6</v>
      </c>
      <c r="S119" s="89">
        <f t="shared" si="102"/>
        <v>6</v>
      </c>
      <c r="T119" s="89">
        <f t="shared" si="102"/>
        <v>6</v>
      </c>
      <c r="U119" s="89">
        <f t="shared" si="102"/>
        <v>6</v>
      </c>
      <c r="V119" s="89">
        <f t="shared" si="102"/>
        <v>6</v>
      </c>
      <c r="W119" s="89">
        <f t="shared" si="102"/>
        <v>6</v>
      </c>
      <c r="X119" s="89">
        <f t="shared" si="102"/>
        <v>6</v>
      </c>
      <c r="Y119" s="89">
        <f t="shared" si="102"/>
        <v>6</v>
      </c>
      <c r="Z119" s="89">
        <f t="shared" si="102"/>
        <v>5</v>
      </c>
      <c r="AA119" s="89">
        <f t="shared" si="102"/>
        <v>24</v>
      </c>
      <c r="AB119" s="89">
        <f t="shared" si="102"/>
        <v>23</v>
      </c>
      <c r="AC119" s="89">
        <f t="shared" si="102"/>
        <v>23</v>
      </c>
      <c r="AD119" s="89">
        <f t="shared" si="102"/>
        <v>20</v>
      </c>
      <c r="AE119" s="89">
        <f t="shared" si="102"/>
        <v>18</v>
      </c>
      <c r="AF119" s="89">
        <f t="shared" si="102"/>
        <v>16</v>
      </c>
      <c r="AG119" s="89">
        <f t="shared" si="102"/>
        <v>13</v>
      </c>
      <c r="AH119" s="89">
        <f t="shared" si="102"/>
        <v>13</v>
      </c>
      <c r="AI119" s="89">
        <f t="shared" si="102"/>
        <v>15</v>
      </c>
      <c r="AJ119" s="89">
        <f t="shared" si="102"/>
        <v>12</v>
      </c>
      <c r="AK119" s="89">
        <f t="shared" si="102"/>
        <v>12</v>
      </c>
      <c r="AL119" s="89">
        <f t="shared" si="102"/>
        <v>9</v>
      </c>
      <c r="AM119" s="89">
        <f t="shared" si="102"/>
        <v>9</v>
      </c>
      <c r="AN119" s="89">
        <f t="shared" si="102"/>
        <v>0</v>
      </c>
      <c r="AO119" s="89">
        <f t="shared" si="102"/>
        <v>4</v>
      </c>
      <c r="AP119" s="89">
        <f t="shared" si="102"/>
        <v>3</v>
      </c>
      <c r="AQ119" s="89">
        <f t="shared" si="102"/>
        <v>7</v>
      </c>
      <c r="AR119" s="89">
        <f t="shared" si="102"/>
        <v>155</v>
      </c>
      <c r="AS119" s="89">
        <f t="shared" si="102"/>
        <v>24</v>
      </c>
      <c r="AT119" s="89">
        <f t="shared" si="102"/>
        <v>15</v>
      </c>
      <c r="AU119" s="89">
        <f t="shared" si="102"/>
        <v>68</v>
      </c>
      <c r="AV119" s="89">
        <f t="shared" si="102"/>
        <v>8</v>
      </c>
      <c r="AW119" s="91"/>
      <c r="AX119" s="91"/>
    </row>
    <row r="120" spans="1:50" ht="15.75" thickBot="1" x14ac:dyDescent="0.3">
      <c r="A120" s="84" t="s">
        <v>157</v>
      </c>
      <c r="B120" s="85" t="s">
        <v>158</v>
      </c>
      <c r="C120" s="121">
        <v>347</v>
      </c>
      <c r="D120" s="86">
        <f t="shared" si="99"/>
        <v>15.008650519031141</v>
      </c>
      <c r="E120" s="86">
        <f t="shared" si="96"/>
        <v>347</v>
      </c>
      <c r="F120" s="111">
        <f t="shared" si="97"/>
        <v>348</v>
      </c>
      <c r="G120" s="89">
        <f>ROUND($E$120*G48/100,0)</f>
        <v>7</v>
      </c>
      <c r="H120" s="89">
        <f t="shared" ref="H120:AV120" si="103">ROUND($E$120*H48/100,0)</f>
        <v>6</v>
      </c>
      <c r="I120" s="89">
        <f t="shared" si="103"/>
        <v>6</v>
      </c>
      <c r="J120" s="89">
        <f t="shared" si="103"/>
        <v>6</v>
      </c>
      <c r="K120" s="89">
        <f t="shared" si="103"/>
        <v>5</v>
      </c>
      <c r="L120" s="89">
        <f t="shared" si="103"/>
        <v>5</v>
      </c>
      <c r="M120" s="89">
        <f t="shared" si="103"/>
        <v>5</v>
      </c>
      <c r="N120" s="89">
        <f t="shared" si="103"/>
        <v>6</v>
      </c>
      <c r="O120" s="89">
        <f t="shared" si="103"/>
        <v>6</v>
      </c>
      <c r="P120" s="89">
        <f t="shared" si="103"/>
        <v>5</v>
      </c>
      <c r="Q120" s="89">
        <f t="shared" si="103"/>
        <v>6</v>
      </c>
      <c r="R120" s="89">
        <f t="shared" si="103"/>
        <v>6</v>
      </c>
      <c r="S120" s="89">
        <f t="shared" si="103"/>
        <v>6</v>
      </c>
      <c r="T120" s="89">
        <f t="shared" si="103"/>
        <v>6</v>
      </c>
      <c r="U120" s="89">
        <f t="shared" si="103"/>
        <v>6</v>
      </c>
      <c r="V120" s="89">
        <f t="shared" si="103"/>
        <v>7</v>
      </c>
      <c r="W120" s="89">
        <f t="shared" si="103"/>
        <v>7</v>
      </c>
      <c r="X120" s="89">
        <f t="shared" si="103"/>
        <v>7</v>
      </c>
      <c r="Y120" s="89">
        <f t="shared" si="103"/>
        <v>6</v>
      </c>
      <c r="Z120" s="89">
        <f t="shared" si="103"/>
        <v>6</v>
      </c>
      <c r="AA120" s="89">
        <f t="shared" si="103"/>
        <v>26</v>
      </c>
      <c r="AB120" s="89">
        <f t="shared" si="103"/>
        <v>25</v>
      </c>
      <c r="AC120" s="89">
        <f t="shared" si="103"/>
        <v>25</v>
      </c>
      <c r="AD120" s="89">
        <f t="shared" si="103"/>
        <v>22</v>
      </c>
      <c r="AE120" s="89">
        <f t="shared" si="103"/>
        <v>20</v>
      </c>
      <c r="AF120" s="89">
        <f t="shared" si="103"/>
        <v>18</v>
      </c>
      <c r="AG120" s="89">
        <f t="shared" si="103"/>
        <v>15</v>
      </c>
      <c r="AH120" s="89">
        <f t="shared" si="103"/>
        <v>14</v>
      </c>
      <c r="AI120" s="89">
        <f t="shared" si="103"/>
        <v>16</v>
      </c>
      <c r="AJ120" s="89">
        <f t="shared" si="103"/>
        <v>14</v>
      </c>
      <c r="AK120" s="89">
        <f t="shared" si="103"/>
        <v>13</v>
      </c>
      <c r="AL120" s="89">
        <f t="shared" si="103"/>
        <v>10</v>
      </c>
      <c r="AM120" s="89">
        <f t="shared" si="103"/>
        <v>10</v>
      </c>
      <c r="AN120" s="89">
        <f t="shared" si="103"/>
        <v>0</v>
      </c>
      <c r="AO120" s="89">
        <f t="shared" si="103"/>
        <v>4</v>
      </c>
      <c r="AP120" s="89">
        <f t="shared" si="103"/>
        <v>3</v>
      </c>
      <c r="AQ120" s="89">
        <f t="shared" si="103"/>
        <v>8</v>
      </c>
      <c r="AR120" s="89">
        <f t="shared" si="103"/>
        <v>169</v>
      </c>
      <c r="AS120" s="89">
        <f t="shared" si="103"/>
        <v>27</v>
      </c>
      <c r="AT120" s="89">
        <f t="shared" si="103"/>
        <v>17</v>
      </c>
      <c r="AU120" s="89">
        <f t="shared" si="103"/>
        <v>74</v>
      </c>
      <c r="AV120" s="89">
        <f t="shared" si="103"/>
        <v>9</v>
      </c>
      <c r="AW120" s="91"/>
      <c r="AX120" s="91"/>
    </row>
    <row r="121" spans="1:50" ht="15.75" thickBot="1" x14ac:dyDescent="0.3">
      <c r="A121" s="109" t="s">
        <v>164</v>
      </c>
      <c r="B121" s="110" t="s">
        <v>165</v>
      </c>
      <c r="C121" s="122">
        <v>331</v>
      </c>
      <c r="D121" s="86">
        <f t="shared" si="99"/>
        <v>14.316608996539792</v>
      </c>
      <c r="E121" s="86">
        <f t="shared" si="96"/>
        <v>331</v>
      </c>
      <c r="F121" s="111">
        <f t="shared" si="97"/>
        <v>331</v>
      </c>
      <c r="G121" s="89">
        <f>ROUND($E$121*G48/100,0)</f>
        <v>7</v>
      </c>
      <c r="H121" s="89">
        <f t="shared" ref="H121:AV121" si="104">ROUND($E$121*H48/100,0)</f>
        <v>6</v>
      </c>
      <c r="I121" s="89">
        <f t="shared" si="104"/>
        <v>6</v>
      </c>
      <c r="J121" s="89">
        <f t="shared" si="104"/>
        <v>5</v>
      </c>
      <c r="K121" s="89">
        <f t="shared" si="104"/>
        <v>5</v>
      </c>
      <c r="L121" s="89">
        <f t="shared" si="104"/>
        <v>5</v>
      </c>
      <c r="M121" s="89">
        <f t="shared" si="104"/>
        <v>5</v>
      </c>
      <c r="N121" s="89">
        <f t="shared" si="104"/>
        <v>5</v>
      </c>
      <c r="O121" s="89">
        <f t="shared" si="104"/>
        <v>5</v>
      </c>
      <c r="P121" s="89">
        <f t="shared" si="104"/>
        <v>5</v>
      </c>
      <c r="Q121" s="89">
        <f t="shared" si="104"/>
        <v>6</v>
      </c>
      <c r="R121" s="89">
        <f t="shared" si="104"/>
        <v>6</v>
      </c>
      <c r="S121" s="89">
        <f t="shared" si="104"/>
        <v>6</v>
      </c>
      <c r="T121" s="89">
        <f t="shared" si="104"/>
        <v>6</v>
      </c>
      <c r="U121" s="89">
        <f t="shared" si="104"/>
        <v>6</v>
      </c>
      <c r="V121" s="89">
        <f t="shared" si="104"/>
        <v>6</v>
      </c>
      <c r="W121" s="89">
        <f t="shared" si="104"/>
        <v>6</v>
      </c>
      <c r="X121" s="89">
        <f t="shared" si="104"/>
        <v>6</v>
      </c>
      <c r="Y121" s="89">
        <f t="shared" si="104"/>
        <v>6</v>
      </c>
      <c r="Z121" s="89">
        <f t="shared" si="104"/>
        <v>5</v>
      </c>
      <c r="AA121" s="89">
        <f t="shared" si="104"/>
        <v>25</v>
      </c>
      <c r="AB121" s="89">
        <f t="shared" si="104"/>
        <v>24</v>
      </c>
      <c r="AC121" s="89">
        <f t="shared" si="104"/>
        <v>24</v>
      </c>
      <c r="AD121" s="89">
        <f t="shared" si="104"/>
        <v>21</v>
      </c>
      <c r="AE121" s="89">
        <f t="shared" si="104"/>
        <v>19</v>
      </c>
      <c r="AF121" s="89">
        <f t="shared" si="104"/>
        <v>17</v>
      </c>
      <c r="AG121" s="89">
        <f t="shared" si="104"/>
        <v>14</v>
      </c>
      <c r="AH121" s="89">
        <f t="shared" si="104"/>
        <v>13</v>
      </c>
      <c r="AI121" s="89">
        <f t="shared" si="104"/>
        <v>15</v>
      </c>
      <c r="AJ121" s="89">
        <f t="shared" si="104"/>
        <v>13</v>
      </c>
      <c r="AK121" s="89">
        <f t="shared" si="104"/>
        <v>13</v>
      </c>
      <c r="AL121" s="89">
        <f t="shared" si="104"/>
        <v>10</v>
      </c>
      <c r="AM121" s="89">
        <f t="shared" si="104"/>
        <v>10</v>
      </c>
      <c r="AN121" s="89">
        <f t="shared" si="104"/>
        <v>0</v>
      </c>
      <c r="AO121" s="89">
        <f t="shared" si="104"/>
        <v>4</v>
      </c>
      <c r="AP121" s="89">
        <f t="shared" si="104"/>
        <v>3</v>
      </c>
      <c r="AQ121" s="89">
        <f t="shared" si="104"/>
        <v>7</v>
      </c>
      <c r="AR121" s="89">
        <f t="shared" si="104"/>
        <v>162</v>
      </c>
      <c r="AS121" s="89">
        <f t="shared" si="104"/>
        <v>25</v>
      </c>
      <c r="AT121" s="89">
        <f t="shared" si="104"/>
        <v>16</v>
      </c>
      <c r="AU121" s="89">
        <f t="shared" si="104"/>
        <v>71</v>
      </c>
      <c r="AV121" s="89">
        <f t="shared" si="104"/>
        <v>9</v>
      </c>
      <c r="AW121" s="91"/>
      <c r="AX121" s="91"/>
    </row>
    <row r="122" spans="1:50" x14ac:dyDescent="0.25">
      <c r="A122" s="57" t="s">
        <v>159</v>
      </c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Q122" s="112"/>
      <c r="AR122" s="112"/>
      <c r="AS122" s="112"/>
      <c r="AT122" s="112"/>
      <c r="AU122" s="112"/>
    </row>
  </sheetData>
  <mergeCells count="85">
    <mergeCell ref="AR58:AR59"/>
    <mergeCell ref="AS58:AU58"/>
    <mergeCell ref="AV58:AV59"/>
    <mergeCell ref="AJ58:AJ59"/>
    <mergeCell ref="AK58:AK59"/>
    <mergeCell ref="AL58:AL59"/>
    <mergeCell ref="AM58:AM59"/>
    <mergeCell ref="AN58:AP58"/>
    <mergeCell ref="AQ58:AQ59"/>
    <mergeCell ref="AI58:AI59"/>
    <mergeCell ref="X58:X59"/>
    <mergeCell ref="Y58:Y59"/>
    <mergeCell ref="Z58:Z59"/>
    <mergeCell ref="AA58:AA59"/>
    <mergeCell ref="AB58:AB59"/>
    <mergeCell ref="AC58:AC59"/>
    <mergeCell ref="AD58:AD59"/>
    <mergeCell ref="AE58:AE59"/>
    <mergeCell ref="AF58:AF59"/>
    <mergeCell ref="AG58:AG59"/>
    <mergeCell ref="AH58:AH59"/>
    <mergeCell ref="W58:W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AV37:AV38"/>
    <mergeCell ref="G55:AB55"/>
    <mergeCell ref="G56:AB56"/>
    <mergeCell ref="G57:AB57"/>
    <mergeCell ref="F58:F59"/>
    <mergeCell ref="G58:G59"/>
    <mergeCell ref="H58:H59"/>
    <mergeCell ref="I58:I59"/>
    <mergeCell ref="J58:J59"/>
    <mergeCell ref="K58:K59"/>
    <mergeCell ref="AL37:AL38"/>
    <mergeCell ref="AM37:AM38"/>
    <mergeCell ref="AN37:AP37"/>
    <mergeCell ref="AQ37:AQ38"/>
    <mergeCell ref="AR37:AR38"/>
    <mergeCell ref="AS37:AU37"/>
    <mergeCell ref="AK37:AK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I37:AI38"/>
    <mergeCell ref="AJ37:AJ38"/>
    <mergeCell ref="Y37:Y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X37:X38"/>
    <mergeCell ref="M37:M38"/>
    <mergeCell ref="E5:E6"/>
    <mergeCell ref="E15:E16"/>
    <mergeCell ref="E25:E26"/>
    <mergeCell ref="E37:E38"/>
    <mergeCell ref="F37:F38"/>
    <mergeCell ref="G37:G38"/>
    <mergeCell ref="H37:H38"/>
    <mergeCell ref="I37:I38"/>
    <mergeCell ref="J37:J38"/>
    <mergeCell ref="K37:K38"/>
    <mergeCell ref="L37:L38"/>
  </mergeCells>
  <conditionalFormatting sqref="F7:AH7">
    <cfRule type="cellIs" dxfId="24" priority="13" stopIfTrue="1" operator="lessThanOrEqual">
      <formula>0</formula>
    </cfRule>
  </conditionalFormatting>
  <conditionalFormatting sqref="F17:AH17">
    <cfRule type="cellIs" dxfId="23" priority="18" stopIfTrue="1" operator="lessThanOrEqual">
      <formula>0</formula>
    </cfRule>
  </conditionalFormatting>
  <conditionalFormatting sqref="F27:AH27">
    <cfRule type="cellIs" dxfId="22" priority="23" stopIfTrue="1" operator="lessThanOrEqual">
      <formula>0</formula>
    </cfRule>
  </conditionalFormatting>
  <conditionalFormatting sqref="F39:AH39">
    <cfRule type="cellIs" dxfId="21" priority="28" stopIfTrue="1" operator="lessThanOrEqual">
      <formula>0</formula>
    </cfRule>
  </conditionalFormatting>
  <conditionalFormatting sqref="F7:AM7 F17:AM17 F27:AM27 F39:AP39">
    <cfRule type="cellIs" dxfId="20" priority="30" stopIfTrue="1" operator="lessThanOrEqual">
      <formula>0</formula>
    </cfRule>
  </conditionalFormatting>
  <conditionalFormatting sqref="F7:AM7">
    <cfRule type="cellIs" dxfId="19" priority="14" stopIfTrue="1" operator="lessThanOrEqual">
      <formula>0</formula>
    </cfRule>
    <cfRule type="cellIs" dxfId="18" priority="15" stopIfTrue="1" operator="lessThanOrEqual">
      <formula>0</formula>
    </cfRule>
    <cfRule type="cellIs" dxfId="17" priority="16" stopIfTrue="1" operator="lessThanOrEqual">
      <formula>0</formula>
    </cfRule>
  </conditionalFormatting>
  <conditionalFormatting sqref="F17:AM17">
    <cfRule type="cellIs" dxfId="16" priority="21" stopIfTrue="1" operator="lessThanOrEqual">
      <formula>0</formula>
    </cfRule>
    <cfRule type="cellIs" dxfId="15" priority="20" stopIfTrue="1" operator="lessThanOrEqual">
      <formula>0</formula>
    </cfRule>
    <cfRule type="cellIs" dxfId="14" priority="19" stopIfTrue="1" operator="lessThanOrEqual">
      <formula>0</formula>
    </cfRule>
  </conditionalFormatting>
  <conditionalFormatting sqref="F27:AM27">
    <cfRule type="cellIs" dxfId="13" priority="26" stopIfTrue="1" operator="lessThanOrEqual">
      <formula>0</formula>
    </cfRule>
    <cfRule type="cellIs" dxfId="12" priority="25" stopIfTrue="1" operator="lessThanOrEqual">
      <formula>0</formula>
    </cfRule>
    <cfRule type="cellIs" dxfId="11" priority="24" stopIfTrue="1" operator="lessThanOrEqual">
      <formula>0</formula>
    </cfRule>
  </conditionalFormatting>
  <conditionalFormatting sqref="F39:AP39 F27:AM27 F17:AM17 F7:AM7">
    <cfRule type="cellIs" dxfId="10" priority="29" stopIfTrue="1" operator="lessThanOrEqual">
      <formula>0</formula>
    </cfRule>
  </conditionalFormatting>
  <conditionalFormatting sqref="F39:AP39">
    <cfRule type="cellIs" dxfId="9" priority="33" stopIfTrue="1" operator="lessThanOrEqual">
      <formula>0</formula>
    </cfRule>
    <cfRule type="cellIs" dxfId="8" priority="32" stopIfTrue="1" operator="lessThanOrEqual">
      <formula>0</formula>
    </cfRule>
    <cfRule type="cellIs" dxfId="7" priority="34" stopIfTrue="1" operator="lessThanOrEqual">
      <formula>0</formula>
    </cfRule>
  </conditionalFormatting>
  <conditionalFormatting sqref="G40:AV44">
    <cfRule type="cellIs" dxfId="6" priority="1" operator="lessThan">
      <formula>0</formula>
    </cfRule>
  </conditionalFormatting>
  <conditionalFormatting sqref="AQ7:AV7 AQ17:AV17 AQ27:AV27 AQ39:AV39">
    <cfRule type="cellIs" dxfId="5" priority="9" stopIfTrue="1" operator="lessThanOrEqual">
      <formula>0</formula>
    </cfRule>
  </conditionalFormatting>
  <conditionalFormatting sqref="AQ27:AV27 AQ17:AV17 AQ7:AV7 AQ39:AV39">
    <cfRule type="cellIs" dxfId="4" priority="8" stopIfTrue="1" operator="lessThanOrEqual">
      <formula>0</formula>
    </cfRule>
  </conditionalFormatting>
  <conditionalFormatting sqref="AU7">
    <cfRule type="cellIs" priority="3" stopIfTrue="1" operator="lessThan">
      <formula>0</formula>
    </cfRule>
    <cfRule type="cellIs" dxfId="3" priority="2" stopIfTrue="1" operator="lessThanOrEqual">
      <formula>0</formula>
    </cfRule>
  </conditionalFormatting>
  <conditionalFormatting sqref="AU17">
    <cfRule type="cellIs" priority="5" stopIfTrue="1" operator="lessThan">
      <formula>0</formula>
    </cfRule>
    <cfRule type="cellIs" dxfId="2" priority="4" stopIfTrue="1" operator="lessThanOrEqual">
      <formula>0</formula>
    </cfRule>
  </conditionalFormatting>
  <conditionalFormatting sqref="AU27">
    <cfRule type="cellIs" priority="7" stopIfTrue="1" operator="lessThan">
      <formula>0</formula>
    </cfRule>
    <cfRule type="cellIs" dxfId="1" priority="6" stopIfTrue="1" operator="lessThanOrEqual">
      <formula>0</formula>
    </cfRule>
  </conditionalFormatting>
  <conditionalFormatting sqref="AU39">
    <cfRule type="cellIs" priority="12" stopIfTrue="1" operator="lessThan">
      <formula>0</formula>
    </cfRule>
    <cfRule type="cellIs" dxfId="0" priority="11" stopIfTrue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poblacion 2026 ultimo</vt:lpstr>
      <vt:lpstr>poblac.2020-ANTERIOR</vt:lpstr>
      <vt:lpstr>'poblacion 2026 ultimo'!Títulos_a_imprimir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SERVER_UEI</dc:creator>
  <cp:lastModifiedBy>defunciones</cp:lastModifiedBy>
  <cp:lastPrinted>2026-01-30T22:34:34Z</cp:lastPrinted>
  <dcterms:created xsi:type="dcterms:W3CDTF">2019-12-30T14:01:18Z</dcterms:created>
  <dcterms:modified xsi:type="dcterms:W3CDTF">2026-01-30T22:35:11Z</dcterms:modified>
</cp:coreProperties>
</file>